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VDH\Divisional Shares\ADAP\Website\Alcohol_and_Drug_Abuse\System of Care Enhancements\Recovery Residences\"/>
    </mc:Choice>
  </mc:AlternateContent>
  <xr:revisionPtr revIDLastSave="0" documentId="8_{66D636B9-B3D1-4A1B-A5CC-3A4BEC0926DC}" xr6:coauthVersionLast="47" xr6:coauthVersionMax="47" xr10:uidLastSave="{00000000-0000-0000-0000-000000000000}"/>
  <bookViews>
    <workbookView xWindow="-120" yWindow="-120" windowWidth="29040" windowHeight="15720" firstSheet="4" activeTab="2" xr2:uid="{85039280-4813-434C-9553-CEDF15ECA947}"/>
  </bookViews>
  <sheets>
    <sheet name="Performance" sheetId="9" r:id="rId1"/>
    <sheet name="Instructions" sheetId="6" r:id="rId2"/>
    <sheet name="SFY26 Number Served" sheetId="7" r:id="rId3"/>
    <sheet name="SFY26 Reporting" sheetId="1" r:id="rId4"/>
    <sheet name="Narrative" sheetId="8" r:id="rId5"/>
    <sheet name="Lookups" sheetId="4" state="hidden" r:id="rId6"/>
  </sheets>
  <definedNames>
    <definedName name="luDOC">luCJInvolve[[#All],[CJ Involvement]]</definedName>
    <definedName name="PerBedInc">#REF!</definedName>
    <definedName name="SFY">'SFY26 Reporting'!$F$5</definedName>
    <definedName name="UpdatedBeds">'SFY26 Number Served'!#REF!</definedName>
    <definedName name="Year">'SFY26 Reporting'!$F$5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7" l="1"/>
  <c r="F23" i="7"/>
  <c r="F24" i="7"/>
  <c r="F21" i="7"/>
  <c r="E26" i="7"/>
  <c r="J8" i="9" s="1"/>
  <c r="I8" i="9"/>
  <c r="H8" i="9"/>
  <c r="G8" i="9"/>
  <c r="F8" i="9"/>
  <c r="E12" i="7"/>
  <c r="D8" i="1" l="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E8" i="1" a="1"/>
  <c r="E8" i="1" s="1"/>
  <c r="E9" i="1" a="1"/>
  <c r="E9" i="1" s="1"/>
  <c r="E10" i="1" a="1"/>
  <c r="E10" i="1" s="1"/>
  <c r="E11" i="1" a="1"/>
  <c r="E11" i="1" s="1"/>
  <c r="E12" i="1" a="1"/>
  <c r="E12" i="1" s="1"/>
  <c r="E13" i="1" a="1"/>
  <c r="E13" i="1" s="1"/>
  <c r="E14" i="1" a="1"/>
  <c r="E14" i="1" s="1"/>
  <c r="E15" i="1" a="1"/>
  <c r="E15" i="1" s="1"/>
  <c r="E16" i="1" a="1"/>
  <c r="E16" i="1" s="1"/>
  <c r="E17" i="1" a="1"/>
  <c r="E17" i="1" s="1"/>
  <c r="E18" i="1" a="1"/>
  <c r="E18" i="1" s="1"/>
  <c r="E19" i="1" a="1"/>
  <c r="E19" i="1" s="1"/>
  <c r="AS8" i="1" l="1"/>
  <c r="AS9" i="1"/>
  <c r="AS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55" i="1"/>
  <c r="AS56" i="1"/>
  <c r="AS57" i="1"/>
  <c r="AS58" i="1"/>
  <c r="AS59" i="1"/>
  <c r="AS60" i="1"/>
  <c r="AS61" i="1"/>
  <c r="AS62" i="1"/>
  <c r="AS63" i="1"/>
  <c r="AS64" i="1"/>
  <c r="AS65" i="1"/>
  <c r="AS66" i="1"/>
  <c r="AS67" i="1"/>
  <c r="AS68" i="1"/>
  <c r="AS69" i="1"/>
  <c r="AS70" i="1"/>
  <c r="AS71" i="1"/>
  <c r="AS72" i="1"/>
  <c r="AS73" i="1"/>
  <c r="AS74" i="1"/>
  <c r="AS75" i="1"/>
  <c r="AS76" i="1"/>
  <c r="AS77" i="1"/>
  <c r="AS78" i="1"/>
  <c r="AS79" i="1"/>
  <c r="AS80" i="1"/>
  <c r="AS81" i="1"/>
  <c r="AS82" i="1"/>
  <c r="AS83" i="1"/>
  <c r="AS84" i="1"/>
  <c r="AS85" i="1"/>
  <c r="AS86" i="1"/>
  <c r="AS87" i="1"/>
  <c r="AS88" i="1"/>
  <c r="AS89" i="1"/>
  <c r="AS90" i="1"/>
  <c r="AS91" i="1"/>
  <c r="AS92" i="1"/>
  <c r="AS93" i="1"/>
  <c r="AS94" i="1"/>
  <c r="AS95" i="1"/>
  <c r="AS96" i="1"/>
  <c r="AS97" i="1"/>
  <c r="AS98" i="1"/>
  <c r="AS99" i="1"/>
  <c r="AS100" i="1"/>
  <c r="AS101" i="1"/>
  <c r="AS102" i="1"/>
  <c r="AS103" i="1"/>
  <c r="AS104" i="1"/>
  <c r="AS105" i="1"/>
  <c r="AS106" i="1"/>
  <c r="AS107" i="1"/>
  <c r="AS108" i="1"/>
  <c r="AS109" i="1"/>
  <c r="AS110" i="1"/>
  <c r="AS111" i="1"/>
  <c r="AS112" i="1"/>
  <c r="AS113" i="1"/>
  <c r="AS114" i="1"/>
  <c r="AS115" i="1"/>
  <c r="AS116" i="1"/>
  <c r="AS117" i="1"/>
  <c r="AS118" i="1"/>
  <c r="AS119" i="1"/>
  <c r="AS120" i="1"/>
  <c r="AS121" i="1"/>
  <c r="AS122" i="1"/>
  <c r="AS123" i="1"/>
  <c r="AS124" i="1"/>
  <c r="AS125" i="1"/>
  <c r="AS126" i="1"/>
  <c r="AS127" i="1"/>
  <c r="AS128" i="1"/>
  <c r="AS129" i="1"/>
  <c r="AS130" i="1"/>
  <c r="AS131" i="1"/>
  <c r="AS132" i="1"/>
  <c r="AS133" i="1"/>
  <c r="AS134" i="1"/>
  <c r="AS135" i="1"/>
  <c r="AS136" i="1"/>
  <c r="AS137" i="1"/>
  <c r="AS138" i="1"/>
  <c r="AS139" i="1"/>
  <c r="AS140" i="1"/>
  <c r="AS141" i="1"/>
  <c r="AS142" i="1"/>
  <c r="AS143" i="1"/>
  <c r="AS144" i="1"/>
  <c r="AS145" i="1"/>
  <c r="AS146" i="1"/>
  <c r="AS147" i="1"/>
  <c r="AS148" i="1"/>
  <c r="AS149" i="1"/>
  <c r="AS150" i="1"/>
  <c r="AS151" i="1"/>
  <c r="AS152" i="1"/>
  <c r="AS153" i="1"/>
  <c r="AS154" i="1"/>
  <c r="AS155" i="1"/>
  <c r="AS156" i="1"/>
  <c r="AS157" i="1"/>
  <c r="AS158" i="1"/>
  <c r="AS159" i="1"/>
  <c r="AS160" i="1"/>
  <c r="AS161" i="1"/>
  <c r="AS162" i="1"/>
  <c r="AS163" i="1"/>
  <c r="AS164" i="1"/>
  <c r="AS165" i="1"/>
  <c r="AS166" i="1"/>
  <c r="AS167" i="1"/>
  <c r="AS168" i="1"/>
  <c r="AS169" i="1"/>
  <c r="AS170" i="1"/>
  <c r="AS171" i="1"/>
  <c r="AS172" i="1"/>
  <c r="AS173" i="1"/>
  <c r="AS174" i="1"/>
  <c r="AS175" i="1"/>
  <c r="AS176" i="1"/>
  <c r="AS177" i="1"/>
  <c r="AS178" i="1"/>
  <c r="AS179" i="1"/>
  <c r="AS180" i="1"/>
  <c r="AS181" i="1"/>
  <c r="AS182" i="1"/>
  <c r="AS183" i="1"/>
  <c r="AS184" i="1"/>
  <c r="AS185" i="1"/>
  <c r="AS186" i="1"/>
  <c r="AS187" i="1"/>
  <c r="AS188" i="1"/>
  <c r="AS189" i="1"/>
  <c r="AS190" i="1"/>
  <c r="AS191" i="1"/>
  <c r="AS192" i="1"/>
  <c r="AS193" i="1"/>
  <c r="AS194" i="1"/>
  <c r="AS195" i="1"/>
  <c r="AS196" i="1"/>
  <c r="AS197" i="1"/>
  <c r="AS198" i="1"/>
  <c r="AS199" i="1"/>
  <c r="AS200" i="1"/>
  <c r="F9" i="9" l="1"/>
  <c r="H9" i="9"/>
  <c r="F11" i="9"/>
  <c r="G13" i="9"/>
  <c r="H13" i="9"/>
  <c r="I13" i="9"/>
  <c r="F12" i="9"/>
  <c r="G12" i="9"/>
  <c r="I12" i="9"/>
  <c r="H12" i="9"/>
  <c r="F13" i="9"/>
  <c r="I9" i="9"/>
  <c r="G9" i="9"/>
  <c r="D4" i="8"/>
  <c r="D5" i="8"/>
  <c r="D6" i="8"/>
  <c r="D7" i="8"/>
  <c r="C5" i="8"/>
  <c r="C6" i="8"/>
  <c r="C7" i="8"/>
  <c r="C4" i="8"/>
  <c r="J9" i="9" l="1"/>
  <c r="F7" i="9"/>
  <c r="H6" i="9"/>
  <c r="H5" i="9"/>
  <c r="I5" i="9"/>
  <c r="G5" i="9"/>
  <c r="F6" i="9"/>
  <c r="J13" i="9"/>
  <c r="F5" i="9"/>
  <c r="I6" i="9"/>
  <c r="J12" i="9"/>
  <c r="G6" i="9"/>
  <c r="C2" i="7" l="1"/>
  <c r="AR200" i="1" l="1"/>
  <c r="E200" i="1" a="1"/>
  <c r="E200" i="1" s="1"/>
  <c r="AR199" i="1"/>
  <c r="E199" i="1" a="1"/>
  <c r="E199" i="1" s="1"/>
  <c r="AR198" i="1"/>
  <c r="E198" i="1" a="1"/>
  <c r="E198" i="1" s="1"/>
  <c r="AR197" i="1"/>
  <c r="E197" i="1" a="1"/>
  <c r="E197" i="1" s="1"/>
  <c r="AR196" i="1"/>
  <c r="E196" i="1" a="1"/>
  <c r="E196" i="1" s="1"/>
  <c r="AR195" i="1"/>
  <c r="E195" i="1" a="1"/>
  <c r="E195" i="1" s="1"/>
  <c r="AR194" i="1"/>
  <c r="E194" i="1" a="1"/>
  <c r="E194" i="1" s="1"/>
  <c r="AR193" i="1"/>
  <c r="E193" i="1" a="1"/>
  <c r="E193" i="1" s="1"/>
  <c r="AR192" i="1"/>
  <c r="E192" i="1" a="1"/>
  <c r="E192" i="1" s="1"/>
  <c r="AR191" i="1"/>
  <c r="E191" i="1" a="1"/>
  <c r="E191" i="1" s="1"/>
  <c r="AR190" i="1"/>
  <c r="E190" i="1" a="1"/>
  <c r="E190" i="1" s="1"/>
  <c r="AR189" i="1"/>
  <c r="E189" i="1" a="1"/>
  <c r="E189" i="1" s="1"/>
  <c r="AR188" i="1"/>
  <c r="E188" i="1" a="1"/>
  <c r="E188" i="1" s="1"/>
  <c r="AR187" i="1"/>
  <c r="E187" i="1" a="1"/>
  <c r="E187" i="1" s="1"/>
  <c r="AR186" i="1"/>
  <c r="E186" i="1" a="1"/>
  <c r="E186" i="1" s="1"/>
  <c r="AR185" i="1"/>
  <c r="E185" i="1" a="1"/>
  <c r="E185" i="1" s="1"/>
  <c r="AR184" i="1"/>
  <c r="E184" i="1" a="1"/>
  <c r="E184" i="1" s="1"/>
  <c r="AR183" i="1"/>
  <c r="E183" i="1" a="1"/>
  <c r="E183" i="1" s="1"/>
  <c r="AR182" i="1"/>
  <c r="E182" i="1" a="1"/>
  <c r="E182" i="1" s="1"/>
  <c r="AR181" i="1"/>
  <c r="E181" i="1" a="1"/>
  <c r="E181" i="1" s="1"/>
  <c r="AR180" i="1"/>
  <c r="E180" i="1" a="1"/>
  <c r="E180" i="1" s="1"/>
  <c r="AR179" i="1"/>
  <c r="E179" i="1" a="1"/>
  <c r="E179" i="1" s="1"/>
  <c r="AR178" i="1"/>
  <c r="E178" i="1" a="1"/>
  <c r="E178" i="1" s="1"/>
  <c r="AR177" i="1"/>
  <c r="E177" i="1" a="1"/>
  <c r="E177" i="1" s="1"/>
  <c r="AR176" i="1"/>
  <c r="E176" i="1" a="1"/>
  <c r="E176" i="1" s="1"/>
  <c r="AR175" i="1"/>
  <c r="E175" i="1" a="1"/>
  <c r="E175" i="1" s="1"/>
  <c r="AR174" i="1"/>
  <c r="E174" i="1" a="1"/>
  <c r="E174" i="1" s="1"/>
  <c r="AR173" i="1"/>
  <c r="E173" i="1" a="1"/>
  <c r="E173" i="1" s="1"/>
  <c r="AR172" i="1"/>
  <c r="E172" i="1" a="1"/>
  <c r="E172" i="1" s="1"/>
  <c r="AR171" i="1"/>
  <c r="E171" i="1" a="1"/>
  <c r="E171" i="1" s="1"/>
  <c r="AR170" i="1"/>
  <c r="E170" i="1" a="1"/>
  <c r="E170" i="1" s="1"/>
  <c r="AR169" i="1"/>
  <c r="E169" i="1" a="1"/>
  <c r="E169" i="1" s="1"/>
  <c r="AR168" i="1"/>
  <c r="E168" i="1" a="1"/>
  <c r="E168" i="1" s="1"/>
  <c r="AR167" i="1"/>
  <c r="E167" i="1" a="1"/>
  <c r="E167" i="1" s="1"/>
  <c r="AR166" i="1"/>
  <c r="E166" i="1" a="1"/>
  <c r="E166" i="1" s="1"/>
  <c r="AR165" i="1"/>
  <c r="E165" i="1" a="1"/>
  <c r="E165" i="1" s="1"/>
  <c r="AR164" i="1"/>
  <c r="E164" i="1" a="1"/>
  <c r="E164" i="1" s="1"/>
  <c r="AR163" i="1"/>
  <c r="E163" i="1" a="1"/>
  <c r="E163" i="1" s="1"/>
  <c r="AR162" i="1"/>
  <c r="E162" i="1" a="1"/>
  <c r="E162" i="1" s="1"/>
  <c r="AR161" i="1"/>
  <c r="E161" i="1" a="1"/>
  <c r="E161" i="1" s="1"/>
  <c r="AR160" i="1"/>
  <c r="E160" i="1" a="1"/>
  <c r="E160" i="1" s="1"/>
  <c r="AR159" i="1"/>
  <c r="E159" i="1" a="1"/>
  <c r="E159" i="1" s="1"/>
  <c r="AR158" i="1"/>
  <c r="E158" i="1" a="1"/>
  <c r="E158" i="1" s="1"/>
  <c r="AR157" i="1"/>
  <c r="E157" i="1" a="1"/>
  <c r="E157" i="1" s="1"/>
  <c r="AR156" i="1"/>
  <c r="E156" i="1" a="1"/>
  <c r="E156" i="1" s="1"/>
  <c r="AR155" i="1"/>
  <c r="E155" i="1" a="1"/>
  <c r="E155" i="1" s="1"/>
  <c r="AR154" i="1"/>
  <c r="E154" i="1" a="1"/>
  <c r="E154" i="1" s="1"/>
  <c r="AR153" i="1"/>
  <c r="E153" i="1" a="1"/>
  <c r="E153" i="1" s="1"/>
  <c r="AR152" i="1"/>
  <c r="E152" i="1" a="1"/>
  <c r="E152" i="1" s="1"/>
  <c r="AR151" i="1"/>
  <c r="E151" i="1" a="1"/>
  <c r="E151" i="1" s="1"/>
  <c r="AR150" i="1"/>
  <c r="E150" i="1" a="1"/>
  <c r="E150" i="1" s="1"/>
  <c r="AR149" i="1"/>
  <c r="E149" i="1" a="1"/>
  <c r="E149" i="1" s="1"/>
  <c r="AR148" i="1"/>
  <c r="E148" i="1" a="1"/>
  <c r="E148" i="1" s="1"/>
  <c r="AR147" i="1"/>
  <c r="E147" i="1" a="1"/>
  <c r="E147" i="1" s="1"/>
  <c r="AR146" i="1"/>
  <c r="E146" i="1" a="1"/>
  <c r="E146" i="1" s="1"/>
  <c r="AR145" i="1"/>
  <c r="E145" i="1" a="1"/>
  <c r="E145" i="1" s="1"/>
  <c r="AR144" i="1"/>
  <c r="E144" i="1" a="1"/>
  <c r="E144" i="1" s="1"/>
  <c r="AR143" i="1"/>
  <c r="E143" i="1" a="1"/>
  <c r="E143" i="1" s="1"/>
  <c r="AR142" i="1"/>
  <c r="E142" i="1" a="1"/>
  <c r="E142" i="1" s="1"/>
  <c r="AR141" i="1"/>
  <c r="E141" i="1" a="1"/>
  <c r="E141" i="1" s="1"/>
  <c r="AR140" i="1"/>
  <c r="E140" i="1" a="1"/>
  <c r="E140" i="1" s="1"/>
  <c r="AR139" i="1"/>
  <c r="E139" i="1" a="1"/>
  <c r="E139" i="1" s="1"/>
  <c r="AR138" i="1"/>
  <c r="E138" i="1" a="1"/>
  <c r="E138" i="1" s="1"/>
  <c r="AR137" i="1"/>
  <c r="E137" i="1" a="1"/>
  <c r="E137" i="1" s="1"/>
  <c r="AR136" i="1"/>
  <c r="E136" i="1" a="1"/>
  <c r="E136" i="1" s="1"/>
  <c r="AR135" i="1"/>
  <c r="E135" i="1" a="1"/>
  <c r="E135" i="1" s="1"/>
  <c r="AR134" i="1"/>
  <c r="E134" i="1" a="1"/>
  <c r="E134" i="1" s="1"/>
  <c r="AR133" i="1"/>
  <c r="E133" i="1" a="1"/>
  <c r="E133" i="1" s="1"/>
  <c r="AR132" i="1"/>
  <c r="E132" i="1" a="1"/>
  <c r="E132" i="1" s="1"/>
  <c r="AR131" i="1"/>
  <c r="E131" i="1" a="1"/>
  <c r="E131" i="1" s="1"/>
  <c r="AR130" i="1"/>
  <c r="E130" i="1" a="1"/>
  <c r="E130" i="1" s="1"/>
  <c r="AR129" i="1"/>
  <c r="E129" i="1" a="1"/>
  <c r="E129" i="1" s="1"/>
  <c r="AR128" i="1"/>
  <c r="E128" i="1" a="1"/>
  <c r="E128" i="1" s="1"/>
  <c r="AR127" i="1"/>
  <c r="E127" i="1" a="1"/>
  <c r="E127" i="1" s="1"/>
  <c r="AR126" i="1"/>
  <c r="E126" i="1" a="1"/>
  <c r="E126" i="1" s="1"/>
  <c r="AR125" i="1"/>
  <c r="E125" i="1" a="1"/>
  <c r="E125" i="1" s="1"/>
  <c r="AR124" i="1"/>
  <c r="E124" i="1" a="1"/>
  <c r="E124" i="1" s="1"/>
  <c r="AR123" i="1"/>
  <c r="E123" i="1" a="1"/>
  <c r="E123" i="1" s="1"/>
  <c r="AR122" i="1"/>
  <c r="E122" i="1" a="1"/>
  <c r="E122" i="1" s="1"/>
  <c r="AR121" i="1"/>
  <c r="E121" i="1" a="1"/>
  <c r="E121" i="1" s="1"/>
  <c r="AR120" i="1"/>
  <c r="E120" i="1" a="1"/>
  <c r="E120" i="1" s="1"/>
  <c r="AR119" i="1"/>
  <c r="E119" i="1" a="1"/>
  <c r="E119" i="1" s="1"/>
  <c r="AR118" i="1"/>
  <c r="E118" i="1" a="1"/>
  <c r="E118" i="1" s="1"/>
  <c r="AR117" i="1"/>
  <c r="E117" i="1" a="1"/>
  <c r="E117" i="1" s="1"/>
  <c r="AR116" i="1"/>
  <c r="E116" i="1" a="1"/>
  <c r="E116" i="1" s="1"/>
  <c r="AR115" i="1"/>
  <c r="E115" i="1" a="1"/>
  <c r="E115" i="1" s="1"/>
  <c r="AR114" i="1"/>
  <c r="E114" i="1" a="1"/>
  <c r="E114" i="1" s="1"/>
  <c r="AR113" i="1"/>
  <c r="E113" i="1" a="1"/>
  <c r="E113" i="1" s="1"/>
  <c r="AR112" i="1"/>
  <c r="E112" i="1" a="1"/>
  <c r="E112" i="1" s="1"/>
  <c r="AR111" i="1"/>
  <c r="E111" i="1" a="1"/>
  <c r="E111" i="1" s="1"/>
  <c r="AR110" i="1"/>
  <c r="E110" i="1" a="1"/>
  <c r="E110" i="1" s="1"/>
  <c r="AR109" i="1"/>
  <c r="E109" i="1" a="1"/>
  <c r="E109" i="1" s="1"/>
  <c r="AR108" i="1"/>
  <c r="E108" i="1" a="1"/>
  <c r="E108" i="1" s="1"/>
  <c r="AR8" i="1"/>
  <c r="AR9" i="1"/>
  <c r="AR10" i="1"/>
  <c r="AR11" i="1"/>
  <c r="AR12" i="1"/>
  <c r="AR13" i="1"/>
  <c r="H11" i="9" s="1"/>
  <c r="H7" i="9" s="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E20" i="1" a="1"/>
  <c r="E20" i="1" s="1"/>
  <c r="E21" i="1" a="1"/>
  <c r="E21"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G11" i="9" l="1"/>
  <c r="G7" i="9" s="1"/>
  <c r="I11" i="9"/>
  <c r="I7" i="9" s="1"/>
  <c r="J11" i="9" l="1"/>
  <c r="J7" i="9" s="1"/>
  <c r="J5" i="9"/>
  <c r="J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tc={97E4F866-4FCC-4C0C-99EE-DDB8DF69B8A1}</author>
  </authors>
  <commentList>
    <comment ref="E6" authorId="0" shapeId="0" xr:uid="{97E4F866-4FCC-4C0C-99EE-DDB8DF69B8A1}">
      <text>
        <t>[Threaded comment]
Your version of Excel allows you to read this threaded comment; however, any edits to it will get removed if the file is opened in a newer version of Excel. Learn more: https://go.microsoft.com/fwlink/?linkid=870924
Comment:
    I recommend hiding our autogenerated identifier (to prevent edits) and each house can utilize their own identifier
Reply:
    That works for me!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<sst xmlns="http://schemas.openxmlformats.org/spreadsheetml/2006/main" count="402" uniqueCount="305">
  <si>
    <t>Performance Summary - This autocalculates from the other tabs of the spreadsheet</t>
  </si>
  <si>
    <t>Measure</t>
  </si>
  <si>
    <t>Measure Type</t>
  </si>
  <si>
    <t>Direction</t>
  </si>
  <si>
    <t>Target</t>
  </si>
  <si>
    <t>Q1</t>
  </si>
  <si>
    <t>Q2</t>
  </si>
  <si>
    <t>Q3</t>
  </si>
  <si>
    <t>Q4</t>
  </si>
  <si>
    <t>YTD Actual</t>
  </si>
  <si>
    <t>Permanent Housing Rate</t>
  </si>
  <si>
    <t>Grant Performance Measure</t>
  </si>
  <si>
    <t>Greater than</t>
  </si>
  <si>
    <t>Unemployment Rate</t>
  </si>
  <si>
    <t>Informational</t>
  </si>
  <si>
    <t>Less than</t>
  </si>
  <si>
    <t>Ave Length of Stay (Days)</t>
  </si>
  <si>
    <t>N/A</t>
  </si>
  <si>
    <t>Total Number Served (Unduplicated)</t>
  </si>
  <si>
    <t>Total Departures</t>
  </si>
  <si>
    <t>Total Bed Days Provided</t>
  </si>
  <si>
    <t>Number unemployed at departure</t>
  </si>
  <si>
    <t>Number permanent housing at departure</t>
  </si>
  <si>
    <t>SFY26 Reporting Instructions</t>
  </si>
  <si>
    <r>
      <t xml:space="preserve">1) Complete the </t>
    </r>
    <r>
      <rPr>
        <b/>
        <sz val="14"/>
        <color theme="5"/>
        <rFont val="Calibri"/>
        <family val="2"/>
        <scheme val="minor"/>
      </rPr>
      <t>SFY26 Number Served tab</t>
    </r>
    <r>
      <rPr>
        <sz val="14"/>
        <color theme="1"/>
        <rFont val="Calibri"/>
        <family val="2"/>
        <scheme val="minor"/>
      </rPr>
      <t xml:space="preserve"> for the appropriate quarter. </t>
    </r>
  </si>
  <si>
    <r>
      <t xml:space="preserve">2) Navigate to the </t>
    </r>
    <r>
      <rPr>
        <b/>
        <sz val="14"/>
        <color theme="9" tint="-0.249977111117893"/>
        <rFont val="Calibri"/>
        <family val="2"/>
        <scheme val="minor"/>
      </rPr>
      <t>SFY26 Reporting tab</t>
    </r>
    <r>
      <rPr>
        <b/>
        <sz val="14"/>
        <color theme="9"/>
        <rFont val="Calibri"/>
        <family val="2"/>
        <scheme val="minor"/>
      </rPr>
      <t xml:space="preserve"> </t>
    </r>
    <r>
      <rPr>
        <sz val="14"/>
        <rFont val="Calibri"/>
        <family val="2"/>
        <scheme val="minor"/>
      </rPr>
      <t xml:space="preserve">and provide </t>
    </r>
    <r>
      <rPr>
        <sz val="14"/>
        <color theme="1"/>
        <rFont val="Calibri"/>
        <family val="2"/>
        <scheme val="minor"/>
      </rPr>
      <t>a full record of everyone that DEPARTS the facility during the grant year (July 1 2025 - June 30 2026)</t>
    </r>
  </si>
  <si>
    <r>
      <t xml:space="preserve">3) Navigate to the </t>
    </r>
    <r>
      <rPr>
        <b/>
        <sz val="14"/>
        <color theme="4"/>
        <rFont val="Calibri"/>
        <family val="2"/>
        <scheme val="minor"/>
      </rPr>
      <t>Narrative tab</t>
    </r>
    <r>
      <rPr>
        <sz val="14"/>
        <color theme="1"/>
        <rFont val="Calibri"/>
        <family val="2"/>
        <scheme val="minor"/>
      </rPr>
      <t xml:space="preserve"> and provide successes and challenges narrative for each quarter. </t>
    </r>
  </si>
  <si>
    <t>4) Upload this spreadsheet as your Quarterly Grant Report via Alchemer.</t>
  </si>
  <si>
    <t xml:space="preserve">5) Maintain the same worksheet for the full grant year, adding additional rows as needed. </t>
  </si>
  <si>
    <r>
      <rPr>
        <sz val="14"/>
        <color rgb="FF000000"/>
        <rFont val="Calibri"/>
        <scheme val="minor"/>
      </rPr>
      <t xml:space="preserve">6) Review quarterly and year to date measures in the </t>
    </r>
    <r>
      <rPr>
        <b/>
        <sz val="14"/>
        <color rgb="FFFFC000"/>
        <rFont val="Calibri"/>
        <scheme val="minor"/>
      </rPr>
      <t>Performance</t>
    </r>
    <r>
      <rPr>
        <sz val="14"/>
        <color rgb="FF000000"/>
        <rFont val="Calibri"/>
        <scheme val="minor"/>
      </rPr>
      <t xml:space="preserve"> tab. </t>
    </r>
  </si>
  <si>
    <t>7) For additional information, see data input instructions for each field as outlined in the table below:</t>
  </si>
  <si>
    <t>Tab</t>
  </si>
  <si>
    <t>Data field</t>
  </si>
  <si>
    <t>Input Instruction</t>
  </si>
  <si>
    <t>Number Served</t>
  </si>
  <si>
    <t>Total adults who received recovery residence service during the quarter (Q1-Q4)</t>
  </si>
  <si>
    <r>
      <t xml:space="preserve">Report the number of unique people served </t>
    </r>
    <r>
      <rPr>
        <u/>
        <sz val="11"/>
        <color theme="1"/>
        <rFont val="Calibri"/>
        <family val="2"/>
        <scheme val="minor"/>
      </rPr>
      <t>for each quarter in SFY26</t>
    </r>
    <r>
      <rPr>
        <sz val="11"/>
        <color theme="1"/>
        <rFont val="Calibri"/>
        <family val="2"/>
        <scheme val="minor"/>
      </rPr>
      <t>. This is not cumulative, so the same person may be counted in more than one quarter if they received services in or across multiple quarters.</t>
    </r>
  </si>
  <si>
    <t>Total unduplicated adults served (cumulative from 7/1/2025)</t>
  </si>
  <si>
    <r>
      <t xml:space="preserve">Report the number of unduplicated people served since </t>
    </r>
    <r>
      <rPr>
        <u/>
        <sz val="11"/>
        <color theme="1"/>
        <rFont val="Calibri"/>
        <family val="2"/>
        <scheme val="minor"/>
      </rPr>
      <t>the start of SFY26</t>
    </r>
    <r>
      <rPr>
        <sz val="11"/>
        <color theme="1"/>
        <rFont val="Calibri"/>
        <family val="2"/>
        <scheme val="minor"/>
      </rPr>
      <t xml:space="preserve"> (July 1, 2025). Count each person only once, even if they received services in multiple quarters. Enter the total served from the start of the fiscal year through the end date listed. Leave blank until the quarter listed in the instructions column.</t>
    </r>
  </si>
  <si>
    <t>Reporting</t>
  </si>
  <si>
    <t>Recovery Residence Name/Location</t>
  </si>
  <si>
    <t>Select the location from which the person departed.</t>
  </si>
  <si>
    <t>RR Unique Identifier (Optional)</t>
  </si>
  <si>
    <t>If the recovery residence assigns a unique identifier to each client, enter the residence-assigned unique identifier.</t>
  </si>
  <si>
    <t>Intake Date</t>
  </si>
  <si>
    <t>Add the date the person ENTERED the program associated with this departure.</t>
  </si>
  <si>
    <t>What town was the person living or staying in prior to entering the RR?</t>
  </si>
  <si>
    <t xml:space="preserve">Enter the name of the town the person was living or staying in prior to entering the recovery residence. </t>
  </si>
  <si>
    <t>Has this person received Recovery Residence Services here or elsewhere in the past?</t>
  </si>
  <si>
    <t>Please select if the client has previously received recovery residence services (from your location or elsewhere) from the dropdown.</t>
  </si>
  <si>
    <t>Prior to Recovery, the Primary Substance of Choice at Intake?</t>
  </si>
  <si>
    <t>Enter the person's preferred substance prior to entering recovery</t>
  </si>
  <si>
    <t>Prior to Recovery, Secondary Substance of Choice at Intake?</t>
  </si>
  <si>
    <t xml:space="preserve">Record the substance the person would have chosen if the preferred substance wasn't available.  </t>
  </si>
  <si>
    <t>At intake, does this person report co-occurring SUD and Mental Health issues?</t>
  </si>
  <si>
    <t>Record if the person has current self-reported mental health issues at intake - people accessing recovery residences services are there because of substance use issues. This includes any type of current MH issue, either treated or untreated.</t>
  </si>
  <si>
    <t>At intake, does this person report co-occurring SUD and physical health issues?</t>
  </si>
  <si>
    <t>Record if the person has current self-reported physical health issues at intake.  This includes everything from illness and infection to chronic conditions such as diabetes to physical disabilities or injuries.</t>
  </si>
  <si>
    <t>Employed at Intake?</t>
  </si>
  <si>
    <t>Please enter the person's employment status at the time they entered the program associated with this departure.</t>
  </si>
  <si>
    <t>Who Referred the Person to the Recovery Residence?</t>
  </si>
  <si>
    <t>Select a referral source from the dropdown list -- when there are multiple referrals, please select the primary one other than "Self".</t>
  </si>
  <si>
    <t xml:space="preserve">Types of SUD Tx, MH Tx, and hospitalizations in 30 days prior to intake </t>
  </si>
  <si>
    <t>Select the type or combination of SUD, mental health and hospitalization the client received in the 30 days prior to intake.  Hospitalization includes both inpatient care and ED visits</t>
  </si>
  <si>
    <t>Was the client receiving medications to treat opioid use disorder at intake?</t>
  </si>
  <si>
    <t>Please record if the person is receiving MOUD with methadone, buprenorphine, naltrexone or other medications to treat opioid use disorder.</t>
  </si>
  <si>
    <t>Did the client step down from from residential SUD treatment to the Recovery Residence?</t>
  </si>
  <si>
    <t xml:space="preserve">Please select Yes if the person went directly from a residential substance use treatment program such as Serenity House or Valley Vista to the recovery residence. </t>
  </si>
  <si>
    <t>Client's Age at Intake</t>
  </si>
  <si>
    <t>Please add the age of the client in whole numbers.</t>
  </si>
  <si>
    <t>Client's Self-Reported Gender</t>
  </si>
  <si>
    <t>Please select the person's gender from the dropdown (as defined by the client).  Please use the "Other Gender" category for any self-reported gender identity other than male or female.</t>
  </si>
  <si>
    <t>Criminal Justice Involvement at Intake?</t>
  </si>
  <si>
    <t>Please select the person's criminal justice involvement status at the time person entered the program for this intake.</t>
  </si>
  <si>
    <t>Pregnant at Intake?</t>
  </si>
  <si>
    <t>Please select the person's pregnancy status at the time the person entered the program.</t>
  </si>
  <si>
    <t>Is this Person Parenting Minor (Age &lt;18) Children?</t>
  </si>
  <si>
    <t>Please use the dropdown to record if the client is parenting children under the age of 18 (as defined by the client).</t>
  </si>
  <si>
    <t>Number of Minor Children Housed With Parent at the Recovery Residence</t>
  </si>
  <si>
    <t>Please enter the number of children under age 10 that were housed with the parent.</t>
  </si>
  <si>
    <t xml:space="preserve">Departure Date </t>
  </si>
  <si>
    <r>
      <t>Please enter the date the person departed from the program.</t>
    </r>
    <r>
      <rPr>
        <i/>
        <sz val="11"/>
        <color theme="1"/>
        <rFont val="Calibri"/>
        <family val="2"/>
        <scheme val="minor"/>
      </rPr>
      <t xml:space="preserve"> Departure date must be after the intake date.</t>
    </r>
  </si>
  <si>
    <t>Departure Reason</t>
  </si>
  <si>
    <r>
      <rPr>
        <sz val="11"/>
        <color rgb="FF000000"/>
        <rFont val="Calibri"/>
        <family val="2"/>
        <scheme val="minor"/>
      </rPr>
      <t xml:space="preserve">Select the reason the person left the program from the dropdown.
</t>
    </r>
    <r>
      <rPr>
        <b/>
        <u/>
        <sz val="11"/>
        <color rgb="FF000000"/>
        <rFont val="Calibri"/>
        <family val="2"/>
        <scheme val="minor"/>
      </rPr>
      <t xml:space="preserve">Definitions
</t>
    </r>
    <r>
      <rPr>
        <b/>
        <sz val="11"/>
        <color rgb="FF000000"/>
        <rFont val="Calibri"/>
        <family val="2"/>
        <scheme val="minor"/>
      </rPr>
      <t>Death:</t>
    </r>
    <r>
      <rPr>
        <sz val="11"/>
        <color rgb="FF000000"/>
        <rFont val="Calibri"/>
        <family val="2"/>
        <scheme val="minor"/>
      </rPr>
      <t xml:space="preserve"> The resident passed away while still enrolled in the recovery residence program.
</t>
    </r>
    <r>
      <rPr>
        <b/>
        <sz val="11"/>
        <color rgb="FF000000"/>
        <rFont val="Calibri"/>
        <family val="2"/>
        <scheme val="minor"/>
      </rPr>
      <t>Overdose:</t>
    </r>
    <r>
      <rPr>
        <sz val="11"/>
        <color rgb="FF000000"/>
        <rFont val="Calibri"/>
        <family val="2"/>
        <scheme val="minor"/>
      </rPr>
      <t xml:space="preserve"> An amount of drug that is more than what should be taken at one time. This can 
include use of harm reduction tools such as Narcan. The resident experienced a drug overdose that led to their exit from the residence.
</t>
    </r>
    <r>
      <rPr>
        <b/>
        <sz val="11"/>
        <color rgb="FF000000"/>
        <rFont val="Calibri"/>
        <family val="2"/>
        <scheme val="minor"/>
      </rPr>
      <t>Returned to Use:</t>
    </r>
    <r>
      <rPr>
        <sz val="11"/>
        <color rgb="FF000000"/>
        <rFont val="Calibri"/>
        <family val="2"/>
        <scheme val="minor"/>
      </rPr>
      <t xml:space="preserve"> The resident is using alcohol, illicit drugs, or medications without a valid prescription, resulting in their departure from the residence. This could include voluntary departure or a policy-based discharge due to relapse. Residents with a valid prescription for medically assisted treatment shall not be removed under this section, even if suspected abuse.
</t>
    </r>
    <r>
      <rPr>
        <b/>
        <sz val="11"/>
        <color rgb="FF000000"/>
        <rFont val="Calibri"/>
        <family val="2"/>
        <scheme val="minor"/>
      </rPr>
      <t>Exhibited Violent or Threatening Behavior:</t>
    </r>
    <r>
      <rPr>
        <sz val="11"/>
        <color rgb="FF000000"/>
        <rFont val="Calibri"/>
        <family val="2"/>
        <scheme val="minor"/>
      </rPr>
      <t xml:space="preserve"> This involves behaviors involving physical force intended to hurt, damage, or kill someone or something and/or intentional behavior which would cause fear of injury or harm, leading to their removal from the residence.
</t>
    </r>
    <r>
      <rPr>
        <b/>
        <sz val="11"/>
        <color rgb="FF000000"/>
        <rFont val="Calibri"/>
        <family val="2"/>
        <scheme val="minor"/>
      </rPr>
      <t>Noncompliance with House Rules:</t>
    </r>
    <r>
      <rPr>
        <sz val="11"/>
        <color rgb="FF000000"/>
        <rFont val="Calibri"/>
        <family val="2"/>
        <scheme val="minor"/>
      </rPr>
      <t xml:space="preserve"> The resident consistently failed to follow established rules and expectations of the residence, such as curfews, substance use policies, or participation in recovery programming.
</t>
    </r>
    <r>
      <rPr>
        <b/>
        <sz val="11"/>
        <color rgb="FF000000"/>
        <rFont val="Calibri"/>
        <family val="2"/>
        <scheme val="minor"/>
      </rPr>
      <t>Incarceration:</t>
    </r>
    <r>
      <rPr>
        <sz val="11"/>
        <color rgb="FF000000"/>
        <rFont val="Calibri"/>
        <family val="2"/>
        <scheme val="minor"/>
      </rPr>
      <t xml:space="preserve"> The resident was detained or sentenced to jail or prison, resulting in their exit from the residence.
</t>
    </r>
    <r>
      <rPr>
        <b/>
        <sz val="11"/>
        <color rgb="FF000000"/>
        <rFont val="Calibri"/>
        <family val="2"/>
        <scheme val="minor"/>
      </rPr>
      <t>Transition to Permanent Housing:</t>
    </r>
    <r>
      <rPr>
        <sz val="11"/>
        <color rgb="FF000000"/>
        <rFont val="Calibri"/>
        <family val="2"/>
        <scheme val="minor"/>
      </rPr>
      <t xml:space="preserve"> The resident successfully completed the program or reached a stage in their recovery where they moved to stable, independent housing outside the recovery residence.
</t>
    </r>
    <r>
      <rPr>
        <b/>
        <sz val="11"/>
        <color rgb="FF000000"/>
        <rFont val="Calibri"/>
        <family val="2"/>
        <scheme val="minor"/>
      </rPr>
      <t>Decided to Leave:</t>
    </r>
    <r>
      <rPr>
        <sz val="11"/>
        <color rgb="FF000000"/>
        <rFont val="Calibri"/>
        <family val="2"/>
        <scheme val="minor"/>
      </rPr>
      <t xml:space="preserve"> The resident made the decision to exit the residence voluntarily, outside of any structured program completion or housing transition.
</t>
    </r>
    <r>
      <rPr>
        <b/>
        <sz val="11"/>
        <color rgb="FF000000"/>
        <rFont val="Calibri"/>
        <family val="2"/>
        <scheme val="minor"/>
      </rPr>
      <t>Asked to Leave for Another Reason (enter in comments):</t>
    </r>
    <r>
      <rPr>
        <sz val="11"/>
        <color rgb="FF000000"/>
        <rFont val="Calibri"/>
        <family val="2"/>
        <scheme val="minor"/>
      </rPr>
      <t xml:space="preserve"> The resident was asked to depart the residence for a reason not listed above; specific details should be provided in the comments column.
</t>
    </r>
    <r>
      <rPr>
        <b/>
        <sz val="11"/>
        <color rgb="FF000000"/>
        <rFont val="Calibri"/>
        <family val="2"/>
        <scheme val="minor"/>
      </rPr>
      <t xml:space="preserve">Left to Seek Higher Level of SUD/MH/Medical Care: </t>
    </r>
    <r>
      <rPr>
        <sz val="11"/>
        <color rgb="FF000000"/>
        <rFont val="Calibri"/>
        <family val="2"/>
        <scheme val="minor"/>
      </rPr>
      <t xml:space="preserve">The resident departed the residence to seek additional substance use, mental health, or physical health needs that could not be addressed while in the recovery home.
</t>
    </r>
    <r>
      <rPr>
        <b/>
        <sz val="11"/>
        <color rgb="FF000000"/>
        <rFont val="Calibri"/>
        <family val="2"/>
        <scheme val="minor"/>
      </rPr>
      <t xml:space="preserve">Went to Reengagement Beds: </t>
    </r>
    <r>
      <rPr>
        <sz val="11"/>
        <color rgb="FF000000"/>
        <rFont val="Calibri"/>
        <family val="2"/>
        <scheme val="minor"/>
      </rPr>
      <t xml:space="preserve">The resident departed the residence and went to a reengagement bed to reengage with recovery services and treatment with the intention of returning to a recovery residence.
</t>
    </r>
    <r>
      <rPr>
        <b/>
        <sz val="11"/>
        <color rgb="FF000000"/>
        <rFont val="Calibri"/>
        <family val="2"/>
        <scheme val="minor"/>
      </rPr>
      <t>Other (enter in comments):</t>
    </r>
    <r>
      <rPr>
        <sz val="11"/>
        <color rgb="FF000000"/>
        <rFont val="Calibri"/>
        <family val="2"/>
        <scheme val="minor"/>
      </rPr>
      <t xml:space="preserve"> The resident departed the residence for reasons not covered in the listed categories. Further explanation should be entered in the comments column.</t>
    </r>
  </si>
  <si>
    <t xml:space="preserve">What town does the person plan to live or stay in after leaving the RR? </t>
  </si>
  <si>
    <t xml:space="preserve">Enter the name of the town the person plans to live or stay in after leaving the recovery residence. </t>
  </si>
  <si>
    <t>Employment Status at  Departure?</t>
  </si>
  <si>
    <t>Please select employment status at the time the person departed from the program from the dropdown.</t>
  </si>
  <si>
    <t xml:space="preserve">Housing Type at Departure </t>
  </si>
  <si>
    <t>Please select the type of housing the person is going to when they left this program from the dropdown.</t>
  </si>
  <si>
    <t>What clincal services/referrals did the individual receive while at the RR?  Select the combination that best applies</t>
  </si>
  <si>
    <t>Select that clinical services the person received, or was referred elsewhere to receive, while the client was staying at the recovery residence.  This includes SUD, mental health and physical health care.</t>
  </si>
  <si>
    <t>What Health Insurance Does the Person Have at Departure</t>
  </si>
  <si>
    <t>Please select the type of insurance the person has at the time of departure from the dropdown list.</t>
  </si>
  <si>
    <t>Was Person Connected to Recovery Supports and Services (as defined by client) at Departure</t>
  </si>
  <si>
    <t>Please select if the person was connected to recovery supports (as defined by the client) from the dropdown.</t>
  </si>
  <si>
    <t>Was Person Connected to Preferred Provider or Spoke Services at Departure</t>
  </si>
  <si>
    <t>Please select if the person is receiving continued SUD treatment within the VT Preferred Provider system or at a spoke at the time they leave RH from the dropdown.</t>
  </si>
  <si>
    <t>Has the person increased the number of positive relationships between intake and departure</t>
  </si>
  <si>
    <t>Please indicate if the person was able to create new and positive relationships while they were residing at the residence.</t>
  </si>
  <si>
    <t>Received Employment Services during stay - HireAbility, DOL</t>
  </si>
  <si>
    <t>Did the person receive HireAbility services at any point during this stay?</t>
  </si>
  <si>
    <t>Received Housing Voucher during stay</t>
  </si>
  <si>
    <t>Did the person receive a Housing Voucher at any point during this stay?</t>
  </si>
  <si>
    <t>Comments/Other</t>
  </si>
  <si>
    <t>Enter information for any responses where "other" was selected</t>
  </si>
  <si>
    <t>Housing Stage at Intake</t>
  </si>
  <si>
    <t xml:space="preserve">This applies only to Jenna's Promise. Please select the housing stage at which the person entered Jenna's Promise Housing from the dropdown.  </t>
  </si>
  <si>
    <t>Stage 1 Housing (Rae of Hope) Date</t>
  </si>
  <si>
    <r>
      <t xml:space="preserve">This applies only to Jenna's Promise. Please enter the date the person entered or moved to this stage of housing. </t>
    </r>
    <r>
      <rPr>
        <i/>
        <sz val="11"/>
        <color theme="1"/>
        <rFont val="Calibri"/>
        <family val="2"/>
        <scheme val="minor"/>
      </rPr>
      <t xml:space="preserve">This date must be between the intake and departure date. </t>
    </r>
  </si>
  <si>
    <t>Stage 2 Housing (Beacon of Light) Date</t>
  </si>
  <si>
    <t>Stage 3 Housing (Bright Horizons Apartments) Date</t>
  </si>
  <si>
    <t>Stage 4 Housing Date</t>
  </si>
  <si>
    <t>Housing Stage at Departure</t>
  </si>
  <si>
    <t>This applies only to Jenna's Promise. Please select the housing stage of the person at the time of departure from the program.</t>
  </si>
  <si>
    <t>Calculated Length of Stay</t>
  </si>
  <si>
    <t>This field is auto populated</t>
  </si>
  <si>
    <t>SFY Quarter</t>
  </si>
  <si>
    <t>Narrative</t>
  </si>
  <si>
    <t>Narrative of successes</t>
  </si>
  <si>
    <t>Use this space to report program successes experienced for each quarter.</t>
  </si>
  <si>
    <t>Narrative of challenges</t>
  </si>
  <si>
    <t>Use this space to report program challenges experienced for each quarter.</t>
  </si>
  <si>
    <t>Recovery Residence Data Collection</t>
  </si>
  <si>
    <t>State Fiscal Year of Grant:</t>
  </si>
  <si>
    <t>Numbers Served, By Quarter:</t>
  </si>
  <si>
    <t>Quarter</t>
  </si>
  <si>
    <t>Start Date</t>
  </si>
  <si>
    <t>End Date</t>
  </si>
  <si>
    <t>Total adults who received recovery residence service during the quarter</t>
  </si>
  <si>
    <t xml:space="preserve">Total Number Served </t>
  </si>
  <si>
    <t>Unduplicated Numbers Served, Year to Date:</t>
  </si>
  <si>
    <t xml:space="preserve">Count each person only once, even if they received services in multiple quarters. Enter the total served from the start of the fiscal year through the end date listed. </t>
  </si>
  <si>
    <t>Leave blank until the quarter listed in the instructions column.</t>
  </si>
  <si>
    <t>SFY26</t>
  </si>
  <si>
    <r>
      <t xml:space="preserve">Total </t>
    </r>
    <r>
      <rPr>
        <b/>
        <u/>
        <sz val="11"/>
        <color theme="0"/>
        <rFont val="Calibri"/>
        <family val="2"/>
        <scheme val="minor"/>
      </rPr>
      <t>unduplicated</t>
    </r>
    <r>
      <rPr>
        <b/>
        <sz val="11"/>
        <color theme="0"/>
        <rFont val="Calibri"/>
        <family val="2"/>
        <scheme val="minor"/>
      </rPr>
      <t xml:space="preserve"> adults served (cumulative from 7/1/2025)</t>
    </r>
  </si>
  <si>
    <t>Instructions</t>
  </si>
  <si>
    <t>Example: Q1</t>
  </si>
  <si>
    <r>
      <rPr>
        <b/>
        <i/>
        <sz val="11"/>
        <color theme="1"/>
        <rFont val="Calibri"/>
        <family val="2"/>
        <scheme val="minor"/>
      </rPr>
      <t>25</t>
    </r>
    <r>
      <rPr>
        <i/>
        <sz val="11"/>
        <color theme="1"/>
        <rFont val="Calibri"/>
        <family val="2"/>
        <scheme val="minor"/>
      </rPr>
      <t xml:space="preserve"> (each person counted once)</t>
    </r>
  </si>
  <si>
    <t>Example: Q1-Q2</t>
  </si>
  <si>
    <r>
      <rPr>
        <b/>
        <i/>
        <sz val="11"/>
        <color theme="1"/>
        <rFont val="Calibri"/>
        <family val="2"/>
        <scheme val="minor"/>
      </rPr>
      <t xml:space="preserve">40 </t>
    </r>
    <r>
      <rPr>
        <i/>
        <sz val="11"/>
        <color theme="1"/>
        <rFont val="Calibri"/>
        <family val="2"/>
        <scheme val="minor"/>
      </rPr>
      <t>(25 from Q1 + 15 new)</t>
    </r>
  </si>
  <si>
    <t>Q1-Q2</t>
  </si>
  <si>
    <t>Q1-Q3</t>
  </si>
  <si>
    <t>Q1-Q4</t>
  </si>
  <si>
    <t>Total Number Served (unduplicated)</t>
  </si>
  <si>
    <t>Instructions:  Provide a full record of everyone that DEPARTS the facility during the grant year (July 1 2025 - June 30 2026).  Use the same worksheet for the full grant year.</t>
  </si>
  <si>
    <t>Jenna's Promise Only</t>
  </si>
  <si>
    <t>Row Number Number</t>
  </si>
  <si>
    <t>Residence</t>
  </si>
  <si>
    <t>Client unique identifier</t>
  </si>
  <si>
    <r>
      <rPr>
        <b/>
        <sz val="11"/>
        <color rgb="FFFFFFFF"/>
        <rFont val="Calibri"/>
        <scheme val="minor"/>
      </rPr>
      <t xml:space="preserve">What </t>
    </r>
    <r>
      <rPr>
        <b/>
        <u/>
        <sz val="11"/>
        <color rgb="FFFFFFFF"/>
        <rFont val="Calibri"/>
        <scheme val="minor"/>
      </rPr>
      <t>town</t>
    </r>
    <r>
      <rPr>
        <b/>
        <sz val="11"/>
        <color rgb="FFFFFFFF"/>
        <rFont val="Calibri"/>
        <scheme val="minor"/>
      </rPr>
      <t xml:space="preserve"> was the person living or staying in prior to entering the RR?</t>
    </r>
  </si>
  <si>
    <t>Did the client step down from  residential SUD treatment to the Recovery Residence?</t>
  </si>
  <si>
    <t>Departure Date</t>
  </si>
  <si>
    <r>
      <rPr>
        <b/>
        <sz val="11"/>
        <color rgb="FFFFFFFF"/>
        <rFont val="Calibri"/>
        <scheme val="minor"/>
      </rPr>
      <t xml:space="preserve">What </t>
    </r>
    <r>
      <rPr>
        <b/>
        <u/>
        <sz val="11"/>
        <color rgb="FFFFFFFF"/>
        <rFont val="Calibri"/>
        <scheme val="minor"/>
      </rPr>
      <t>town</t>
    </r>
    <r>
      <rPr>
        <b/>
        <sz val="11"/>
        <color rgb="FFFFFFFF"/>
        <rFont val="Calibri"/>
        <scheme val="minor"/>
      </rPr>
      <t xml:space="preserve"> does the person plan to live or stay in after leaving the RR? </t>
    </r>
  </si>
  <si>
    <t>What clinical services or referrals to care in the community did the individual receive while at the RR?  Select the combination that best applies</t>
  </si>
  <si>
    <t>Has the person increased the number of positive relationships (as defined by the client) between intake and departure</t>
  </si>
  <si>
    <t>Calculated Length of Stay (days)</t>
  </si>
  <si>
    <t>Select the reason the person left the program from the dropdown.
Definitions
Death: The resident passed away while still enrolled in the recovery residence program.
Overdose: An amount of drug that is more than what should be taken at one time. This can 
include use of harm reduction tools such as Narcan. The resident experienced a drug overdose that led to their exit from the residence.
Returned to Use: The resident is using alcohol, illicit drugs, or medications without a valid prescription, resulting in their departure from the residence. This could include voluntary departure or a policy-based discharge due to relapse. Resident's with a valid prescription for medically assisted treatment shall not be removed under this section, even if suspected abuse.
Exhibited Violent or Threatening Behavior: This involves behaviors involving physical force intended to hurt, damage, or kill someone or something and/or intentional behavior which would cause fear of injury or harm, leading to their removal from the residence.
Noncompliance with House Rules: The resident consistently failed to follow established rules and expectations of the residence, such as curfews, substance use policies, or participation in recovery programming.
Incarceration: The resident was detained or sentenced to jail or prison, resulting in their exit from the residence.
Transition to Permanent Housing: The resident successfully completed the program or reached a stage in their recovery where they moved to stable, independent housing outside the recovery residence.
Decided to Leave: The resident made the decision to exit the residence voluntarily, outside of any structured program completion or housing transition.
Asked to Leave for Another Reason (enter in comments): The resident was asked to depart the residence for a reason not listed above; specific details should be provided in the comments column.
Other (enter in comments): The resident departed the residence for reasons not covered in the listed categories. Further explanation should be entered in the comments column.</t>
  </si>
  <si>
    <t>Narrative:</t>
  </si>
  <si>
    <t>Please enter narrative in the highlighted fields</t>
  </si>
  <si>
    <t>Quarter Start Date</t>
  </si>
  <si>
    <t>Quarter End Date</t>
  </si>
  <si>
    <t>Successes</t>
  </si>
  <si>
    <t>Challenges</t>
  </si>
  <si>
    <t>Select Any that Apply</t>
  </si>
  <si>
    <t>Location</t>
  </si>
  <si>
    <t>Location Code</t>
  </si>
  <si>
    <t>Organization</t>
  </si>
  <si>
    <t>Substance</t>
  </si>
  <si>
    <t>Employment</t>
  </si>
  <si>
    <t>Referral Source</t>
  </si>
  <si>
    <t>Type of Treatment</t>
  </si>
  <si>
    <t>Gender</t>
  </si>
  <si>
    <t>CJ Involvement</t>
  </si>
  <si>
    <t>Pregnant</t>
  </si>
  <si>
    <t>Minor Children</t>
  </si>
  <si>
    <t>Housing</t>
  </si>
  <si>
    <t>Insurance</t>
  </si>
  <si>
    <t>YNUnknow</t>
  </si>
  <si>
    <t>JP Housing Stage</t>
  </si>
  <si>
    <t>Services received/referred</t>
  </si>
  <si>
    <t>Good Samaritan Haven - Barre</t>
  </si>
  <si>
    <t>GSH-B</t>
  </si>
  <si>
    <t>Good Samaritan Haven</t>
  </si>
  <si>
    <t>Opioids</t>
  </si>
  <si>
    <t>Full time</t>
  </si>
  <si>
    <t>Community Partner (describe in comments)</t>
  </si>
  <si>
    <t>SUD Only</t>
  </si>
  <si>
    <t>Male</t>
  </si>
  <si>
    <t>Pre-trial</t>
  </si>
  <si>
    <t>Yes</t>
  </si>
  <si>
    <t>Death</t>
  </si>
  <si>
    <t>Permanent Housing</t>
  </si>
  <si>
    <t>Medicaid</t>
  </si>
  <si>
    <t>SUD Clinical Services</t>
  </si>
  <si>
    <t>SUD Tx Only</t>
  </si>
  <si>
    <t>Jenna's Promise</t>
  </si>
  <si>
    <t>JP-1</t>
  </si>
  <si>
    <t>Alcohol</t>
  </si>
  <si>
    <t>Part time</t>
  </si>
  <si>
    <t>Preferred Provider</t>
  </si>
  <si>
    <t xml:space="preserve">MH Only </t>
  </si>
  <si>
    <t>Female</t>
  </si>
  <si>
    <t>Drug Court</t>
  </si>
  <si>
    <t>No</t>
  </si>
  <si>
    <t>Overdose</t>
  </si>
  <si>
    <t>Temporary Housing</t>
  </si>
  <si>
    <t>Medicare</t>
  </si>
  <si>
    <t>MH Services</t>
  </si>
  <si>
    <t xml:space="preserve">MH Tx Only </t>
  </si>
  <si>
    <t>Shires Bennington</t>
  </si>
  <si>
    <t>SHI-B</t>
  </si>
  <si>
    <t>Shires</t>
  </si>
  <si>
    <t>Stimulants</t>
  </si>
  <si>
    <t>Unemployed</t>
  </si>
  <si>
    <t>DOC</t>
  </si>
  <si>
    <t>Hospital/ED Only</t>
  </si>
  <si>
    <t>Other Identity</t>
  </si>
  <si>
    <t>Probation</t>
  </si>
  <si>
    <t>Unknown</t>
  </si>
  <si>
    <t>Returned to use</t>
  </si>
  <si>
    <t>Shelter</t>
  </si>
  <si>
    <t>Other Insurance</t>
  </si>
  <si>
    <t>Physical Health Services</t>
  </si>
  <si>
    <t>Physical Health Tx Only</t>
  </si>
  <si>
    <t>Apt 2A - SSH</t>
  </si>
  <si>
    <t>SSH-2A</t>
  </si>
  <si>
    <t>Springfield Supported Housing</t>
  </si>
  <si>
    <t>Cannabis</t>
  </si>
  <si>
    <t>Disabled</t>
  </si>
  <si>
    <t>MOUD Provider</t>
  </si>
  <si>
    <t>SUD + MH</t>
  </si>
  <si>
    <t>Parole</t>
  </si>
  <si>
    <t>Exhibited violent or threatening behavior</t>
  </si>
  <si>
    <t>With friends/family</t>
  </si>
  <si>
    <t>No Insurance</t>
  </si>
  <si>
    <t>Employment Services</t>
  </si>
  <si>
    <t>SUD + MH Tx</t>
  </si>
  <si>
    <t>Apt 3 - SSH</t>
  </si>
  <si>
    <t>SSH-3</t>
  </si>
  <si>
    <t>Other (enter in comments)</t>
  </si>
  <si>
    <t>Volunteer</t>
  </si>
  <si>
    <t>Family</t>
  </si>
  <si>
    <t>SUD + MH + Hospital/ED</t>
  </si>
  <si>
    <t>Furlough</t>
  </si>
  <si>
    <t>Noncompliance with house rules</t>
  </si>
  <si>
    <t>Homeless (unsheltered)</t>
  </si>
  <si>
    <t>Recovery Support Services</t>
  </si>
  <si>
    <t>SUD + MH + Physical Health</t>
  </si>
  <si>
    <t>Apt 3B - SSH</t>
  </si>
  <si>
    <t>SSH-3B</t>
  </si>
  <si>
    <t>None</t>
  </si>
  <si>
    <t>School</t>
  </si>
  <si>
    <t>Self</t>
  </si>
  <si>
    <t>SUD + Hospital/ED</t>
  </si>
  <si>
    <t>Diversion</t>
  </si>
  <si>
    <t>Incarceration</t>
  </si>
  <si>
    <t>Other Recovery Residence</t>
  </si>
  <si>
    <t>Medication Coordination</t>
  </si>
  <si>
    <t>SUD + Physical Health</t>
  </si>
  <si>
    <t>Apt 3A - SSH</t>
  </si>
  <si>
    <t>SSH-3S</t>
  </si>
  <si>
    <t>Homemaker</t>
  </si>
  <si>
    <t>VTHelplink</t>
  </si>
  <si>
    <t>MH + Hospital/ED</t>
  </si>
  <si>
    <t>Not involved</t>
  </si>
  <si>
    <t>Transition to housing</t>
  </si>
  <si>
    <t>MH + Physical Health</t>
  </si>
  <si>
    <t>Apt 4 - SSH</t>
  </si>
  <si>
    <t>SSH-4</t>
  </si>
  <si>
    <t>Recovery Service/Coach</t>
  </si>
  <si>
    <t xml:space="preserve">Decided to leave </t>
  </si>
  <si>
    <t>Jack's House - Second Wind</t>
  </si>
  <si>
    <t>SW-JH</t>
  </si>
  <si>
    <t>Second Wind</t>
  </si>
  <si>
    <t>Asked to leave for another reason (enter in comments)</t>
  </si>
  <si>
    <t>Willow Grove - Second Wind</t>
  </si>
  <si>
    <t>SW-WG</t>
  </si>
  <si>
    <t>Left to seek higher level of SUD/MH/medical care</t>
  </si>
  <si>
    <t>Barre - VFOR</t>
  </si>
  <si>
    <t>VFOR-B</t>
  </si>
  <si>
    <t>VFOR</t>
  </si>
  <si>
    <t>Went to reengagement bed</t>
  </si>
  <si>
    <t>Bennington - VFOR</t>
  </si>
  <si>
    <t>VFOR-BE</t>
  </si>
  <si>
    <t>Essex Men 1 - VFOR</t>
  </si>
  <si>
    <t>VFOR-EM1</t>
  </si>
  <si>
    <t>Essex Men 2 - VFOR</t>
  </si>
  <si>
    <t>VFOR-EM2</t>
  </si>
  <si>
    <t>Essex Men Transitional - VFOR</t>
  </si>
  <si>
    <t>VFOR-EMT</t>
  </si>
  <si>
    <t>Essex Women - VFOR</t>
  </si>
  <si>
    <t>VFOR-EW</t>
  </si>
  <si>
    <t>Essex Women Transitional - VFOR</t>
  </si>
  <si>
    <t>VFOR-EWT</t>
  </si>
  <si>
    <t>Morrisville - VFOR</t>
  </si>
  <si>
    <t>VFOR-M</t>
  </si>
  <si>
    <t>Rutland - VFOR</t>
  </si>
  <si>
    <t>VFOR-R</t>
  </si>
  <si>
    <t>St Albans - VFOR</t>
  </si>
  <si>
    <t>VFOR-SA</t>
  </si>
  <si>
    <t>St Albans Transitional Apt - VFOR</t>
  </si>
  <si>
    <t>VFOR-SAT</t>
  </si>
  <si>
    <t>St Johnsbury - VFOR</t>
  </si>
  <si>
    <t>VFOR-SJ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</si>
</sst>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0.00"/>
    <numFmt numFmtId="166" formatCode="&quot;$&quot;#,##0"/>
  </numFmts>
  <fonts count="32" x14ac:knownFonts="1">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b/>
      <sz val="11"/>
      <name val="Calibri"/>
      <family val="2"/>
      <scheme val="minor"/>
    </font>
    <font>
      <sz val="14"/>
      <color theme="1"/>
      <name val="Calibri"/>
      <family val="2"/>
      <scheme val="minor"/>
    </font>
    <font>
      <b/>
      <sz val="14"/>
      <color theme="5"/>
      <name val="Calibri"/>
      <family val="2"/>
      <scheme val="minor"/>
    </font>
    <font>
      <b/>
      <sz val="14"/>
      <color theme="9"/>
      <name val="Calibri"/>
      <family val="2"/>
      <scheme val="minor"/>
    </font>
    <font>
      <sz val="14"/>
      <name val="Calibri"/>
      <family val="2"/>
      <scheme val="minor"/>
    </font>
    <font>
      <b/>
      <sz val="14"/>
      <color theme="9" tint="-0.249977111117893"/>
      <name val="Calibri"/>
      <family val="2"/>
      <scheme val="minor"/>
    </font>
    <font>
      <i/>
      <sz val="11"/>
      <color theme="1"/>
      <name val="Calibri"/>
      <family val="2"/>
      <scheme val="minor"/>
    </font>
    <font>
      <b/>
      <sz val="11"/>
      <color theme="5" tint="-0.499984740745262"/>
      <name val="Calibri"/>
      <family val="2"/>
      <scheme val="minor"/>
    </font>
    <font>
      <u/>
      <sz val="11"/>
      <color theme="10"/>
      <name val="Calibri"/>
      <family val="2"/>
      <scheme val="minor"/>
    </font>
    <font>
      <sz val="11"/>
      <color theme="1"/>
      <name val="Calibri"/>
      <family val="2"/>
      <scheme val="minor"/>
    </font>
    <font>
      <sz val="11"/>
      <color rgb="FF000000"/>
      <name val="Calibri"/>
      <family val="2"/>
      <scheme val="minor"/>
    </font>
    <font>
      <b/>
      <u/>
      <sz val="11"/>
      <color rgb="FF000000"/>
      <name val="Calibri"/>
      <family val="2"/>
      <scheme val="minor"/>
    </font>
    <font>
      <b/>
      <sz val="11"/>
      <color rgb="FF000000"/>
      <name val="Calibri"/>
      <family val="2"/>
      <scheme val="minor"/>
    </font>
    <font>
      <b/>
      <sz val="11"/>
      <color theme="0"/>
      <name val="Calibri"/>
      <family val="2"/>
      <scheme val="minor"/>
    </font>
    <font>
      <sz val="11"/>
      <color theme="0"/>
      <name val="Calibri"/>
      <family val="2"/>
      <scheme val="minor"/>
    </font>
    <font>
      <b/>
      <sz val="16"/>
      <color theme="1"/>
      <name val="Calibri"/>
      <family val="2"/>
      <scheme val="minor"/>
    </font>
    <font>
      <sz val="16"/>
      <color theme="1"/>
      <name val="Calibri"/>
      <family val="2"/>
      <scheme val="minor"/>
    </font>
    <font>
      <b/>
      <sz val="14"/>
      <color theme="4"/>
      <name val="Calibri"/>
      <family val="2"/>
      <scheme val="minor"/>
    </font>
    <font>
      <u/>
      <sz val="16"/>
      <color theme="10"/>
      <name val="Calibri"/>
      <family val="2"/>
      <scheme val="minor"/>
    </font>
    <font>
      <b/>
      <u/>
      <sz val="11"/>
      <color theme="0"/>
      <name val="Calibri"/>
      <family val="2"/>
      <scheme val="minor"/>
    </font>
    <font>
      <u/>
      <sz val="11"/>
      <color theme="1"/>
      <name val="Calibri"/>
      <family val="2"/>
      <scheme val="minor"/>
    </font>
    <font>
      <b/>
      <i/>
      <sz val="11"/>
      <color theme="1"/>
      <name val="Calibri"/>
      <family val="2"/>
      <scheme val="minor"/>
    </font>
    <font>
      <sz val="14"/>
      <color rgb="FF000000"/>
      <name val="Calibri"/>
      <scheme val="minor"/>
    </font>
    <font>
      <b/>
      <sz val="14"/>
      <color rgb="FFFFC000"/>
      <name val="Calibri"/>
      <scheme val="minor"/>
    </font>
    <font>
      <b/>
      <sz val="11"/>
      <color rgb="FFFFFFFF"/>
      <name val="Calibri"/>
      <scheme val="minor"/>
    </font>
    <font>
      <b/>
      <u/>
      <sz val="11"/>
      <color rgb="FFFFFFFF"/>
      <name val="Calibri"/>
      <scheme val="minor"/>
    </font>
  </fonts>
  <fills count="15">
    <fill>
      <patternFill patternType="none"/>
    </fill>
    <fill>
      <patternFill patternType="gray125"/>
    </fill>
    <fill>
      <patternFill patternType="solid">
        <fgColor theme="9"/>
        <bgColor indexed="64"/>
      </patternFill>
    </fill>
    <fill>
      <patternFill patternType="solid">
        <fgColor theme="5"/>
        <bgColor indexed="64"/>
      </patternFill>
    </fill>
    <fill>
      <patternFill patternType="solid">
        <fgColor theme="9" tint="-0.249977111117893"/>
        <bgColor indexed="64"/>
      </patternFill>
    </fill>
    <fill>
      <patternFill patternType="solid">
        <fgColor theme="5" tint="-0.499984740745262"/>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4"/>
        <bgColor theme="4"/>
      </patternFill>
    </fill>
    <fill>
      <patternFill patternType="solid">
        <fgColor theme="4"/>
        <bgColor indexed="64"/>
      </patternFill>
    </fill>
    <fill>
      <patternFill patternType="solid">
        <fgColor theme="0" tint="-0.14999847407452621"/>
        <bgColor indexed="64"/>
      </patternFill>
    </fill>
    <fill>
      <patternFill patternType="solid">
        <fgColor theme="2" tint="-9.9978637043366805E-2"/>
        <bgColor theme="4" tint="0.79998168889431442"/>
      </patternFill>
    </fill>
    <fill>
      <patternFill patternType="solid">
        <fgColor theme="2" tint="-9.9978637043366805E-2"/>
        <bgColor indexed="64"/>
      </patternFill>
    </fill>
    <fill>
      <patternFill patternType="solid">
        <fgColor rgb="FF80A8ED"/>
        <bgColor indexed="64"/>
      </patternFill>
    </fill>
  </fills>
  <borders count="9">
    <border>
      <left/>
      <right/>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diagonal/>
    </border>
  </borders>
  <cellStyleXfs count="3">
    <xf numFmtId="0" fontId="0" fillId="0" borderId="0"/>
    <xf numFmtId="0" fontId="14" fillId="0" borderId="0" applyNumberFormat="0" applyFill="0" applyBorder="0" applyAlignment="0" applyProtection="0"/>
    <xf numFmtId="9" fontId="15" fillId="0" borderId="0" applyFont="0" applyFill="0" applyBorder="0" applyAlignment="0" applyProtection="0"/>
  </cellStyleXfs>
  <cellXfs count="74">
    <xf numFmtId="0" fontId="0" fillId="0" borderId="0" xfId="0"/>
    <xf numFmtId="0" fontId="0" fillId="0" borderId="0" xfId="0" applyAlignment="1">
      <alignment wrapText="1"/>
    </xf>
    <xf numFmtId="0" fontId="1" fillId="0" borderId="0" xfId="0" applyFont="1"/>
    <xf numFmtId="0" fontId="0" fillId="0" borderId="0" xfId="0" applyAlignment="1">
      <alignment horizontal="left"/>
    </xf>
    <xf numFmtId="0" fontId="0" fillId="0" borderId="0" xfId="0" applyProtection="1">
      <protection locked="0"/>
    </xf>
    <xf numFmtId="14" fontId="0" fillId="0" borderId="0" xfId="0" applyNumberFormat="1" applyProtection="1">
      <protection locked="0"/>
    </xf>
    <xf numFmtId="0" fontId="0" fillId="0" borderId="0" xfId="0" applyAlignment="1" applyProtection="1">
      <alignment wrapText="1"/>
      <protection locked="0"/>
    </xf>
    <xf numFmtId="0" fontId="1" fillId="0" borderId="0" xfId="0" applyFont="1" applyAlignment="1">
      <alignment wrapText="1"/>
    </xf>
    <xf numFmtId="0" fontId="3" fillId="0" borderId="0" xfId="0" applyFont="1"/>
    <xf numFmtId="0" fontId="4" fillId="0" borderId="0" xfId="0" applyFont="1"/>
    <xf numFmtId="0" fontId="5" fillId="0" borderId="0" xfId="0" applyFont="1"/>
    <xf numFmtId="0" fontId="4" fillId="0" borderId="0" xfId="0" applyFont="1" applyAlignment="1">
      <alignment horizontal="left"/>
    </xf>
    <xf numFmtId="0" fontId="0" fillId="4" borderId="0" xfId="0" applyFill="1" applyAlignment="1">
      <alignment wrapText="1"/>
    </xf>
    <xf numFmtId="0" fontId="0" fillId="5" borderId="0" xfId="0" applyFill="1" applyAlignment="1">
      <alignment wrapText="1"/>
    </xf>
    <xf numFmtId="0" fontId="0" fillId="0" borderId="4" xfId="0" applyBorder="1"/>
    <xf numFmtId="0" fontId="3" fillId="6" borderId="0" xfId="0" applyFont="1" applyFill="1"/>
    <xf numFmtId="0" fontId="0" fillId="6" borderId="0" xfId="0" applyFill="1"/>
    <xf numFmtId="0" fontId="7" fillId="6" borderId="0" xfId="0" applyFont="1" applyFill="1"/>
    <xf numFmtId="0" fontId="0" fillId="7" borderId="4" xfId="0" applyFill="1" applyBorder="1"/>
    <xf numFmtId="0" fontId="13" fillId="0" borderId="0" xfId="0" applyFont="1" applyAlignment="1">
      <alignment horizontal="centerContinuous" wrapText="1"/>
    </xf>
    <xf numFmtId="14" fontId="0" fillId="0" borderId="0" xfId="0" applyNumberFormat="1" applyAlignment="1">
      <alignment wrapText="1"/>
    </xf>
    <xf numFmtId="14" fontId="0" fillId="0" borderId="0" xfId="0" applyNumberFormat="1"/>
    <xf numFmtId="0" fontId="1" fillId="0" borderId="0" xfId="0" applyFont="1" applyAlignment="1">
      <alignment horizontal="center"/>
    </xf>
    <xf numFmtId="0" fontId="0" fillId="0" borderId="0" xfId="0" applyAlignment="1">
      <alignment horizontal="center"/>
    </xf>
    <xf numFmtId="1" fontId="0" fillId="0" borderId="0" xfId="0" applyNumberFormat="1"/>
    <xf numFmtId="0" fontId="0" fillId="8" borderId="0" xfId="0" applyFill="1" applyAlignment="1" applyProtection="1">
      <alignment horizontal="center"/>
      <protection locked="0"/>
    </xf>
    <xf numFmtId="165" fontId="0" fillId="0" borderId="0" xfId="0" applyNumberFormat="1"/>
    <xf numFmtId="0" fontId="0" fillId="0" borderId="0" xfId="0" applyAlignment="1">
      <alignment horizontal="center" wrapText="1"/>
    </xf>
    <xf numFmtId="166" fontId="0" fillId="0" borderId="0" xfId="0" applyNumberFormat="1" applyAlignment="1">
      <alignment horizontal="center"/>
    </xf>
    <xf numFmtId="166" fontId="1" fillId="0" borderId="0" xfId="0" applyNumberFormat="1" applyFont="1" applyAlignment="1">
      <alignment horizontal="center"/>
    </xf>
    <xf numFmtId="0" fontId="19" fillId="9" borderId="2" xfId="0" applyFont="1" applyFill="1" applyBorder="1"/>
    <xf numFmtId="0" fontId="0" fillId="10" borderId="0" xfId="0" applyFill="1" applyAlignment="1">
      <alignment wrapText="1"/>
    </xf>
    <xf numFmtId="0" fontId="20" fillId="10" borderId="0" xfId="0" applyFont="1" applyFill="1" applyAlignment="1">
      <alignment wrapText="1"/>
    </xf>
    <xf numFmtId="0" fontId="7" fillId="0" borderId="0" xfId="0" applyFont="1"/>
    <xf numFmtId="0" fontId="21" fillId="0" borderId="0" xfId="0" applyFont="1"/>
    <xf numFmtId="0" fontId="22" fillId="0" borderId="0" xfId="0" applyFont="1" applyAlignment="1">
      <alignment horizontal="centerContinuous"/>
    </xf>
    <xf numFmtId="0" fontId="21" fillId="0" borderId="0" xfId="0" applyFont="1" applyAlignment="1">
      <alignment horizontal="centerContinuous"/>
    </xf>
    <xf numFmtId="0" fontId="21" fillId="0" borderId="0" xfId="0" applyFont="1" applyAlignment="1">
      <alignment horizontal="center"/>
    </xf>
    <xf numFmtId="0" fontId="22" fillId="0" borderId="0" xfId="0" applyFont="1"/>
    <xf numFmtId="164" fontId="21" fillId="0" borderId="0" xfId="0" applyNumberFormat="1" applyFont="1" applyAlignment="1">
      <alignment horizontal="center"/>
    </xf>
    <xf numFmtId="164" fontId="22" fillId="0" borderId="0" xfId="2" applyNumberFormat="1" applyFont="1" applyAlignment="1">
      <alignment horizontal="center"/>
    </xf>
    <xf numFmtId="164" fontId="21" fillId="0" borderId="0" xfId="2" applyNumberFormat="1" applyFont="1" applyAlignment="1">
      <alignment horizontal="center"/>
    </xf>
    <xf numFmtId="164" fontId="22" fillId="0" borderId="0" xfId="0" applyNumberFormat="1" applyFont="1" applyAlignment="1">
      <alignment horizontal="center"/>
    </xf>
    <xf numFmtId="1" fontId="22" fillId="0" borderId="0" xfId="0" applyNumberFormat="1" applyFont="1" applyAlignment="1">
      <alignment horizontal="center"/>
    </xf>
    <xf numFmtId="1" fontId="21" fillId="0" borderId="0" xfId="0" applyNumberFormat="1" applyFont="1" applyAlignment="1">
      <alignment horizontal="center"/>
    </xf>
    <xf numFmtId="0" fontId="16" fillId="0" borderId="0" xfId="0" applyFont="1"/>
    <xf numFmtId="0" fontId="6" fillId="3" borderId="2" xfId="0" applyFont="1" applyFill="1" applyBorder="1" applyAlignment="1">
      <alignment vertical="top" wrapText="1"/>
    </xf>
    <xf numFmtId="0" fontId="6" fillId="3" borderId="1" xfId="0" applyFont="1" applyFill="1" applyBorder="1" applyAlignment="1">
      <alignment vertical="top" wrapText="1"/>
    </xf>
    <xf numFmtId="0" fontId="6" fillId="2" borderId="2" xfId="0" applyFont="1" applyFill="1" applyBorder="1" applyAlignment="1">
      <alignment vertical="top" wrapText="1"/>
    </xf>
    <xf numFmtId="0" fontId="6" fillId="2" borderId="1" xfId="0" applyFont="1" applyFill="1" applyBorder="1" applyAlignment="1">
      <alignment vertical="top" wrapText="1"/>
    </xf>
    <xf numFmtId="0" fontId="6" fillId="2" borderId="3" xfId="0" applyFont="1" applyFill="1" applyBorder="1" applyAlignment="1">
      <alignment vertical="top" wrapText="1"/>
    </xf>
    <xf numFmtId="0" fontId="7" fillId="0" borderId="0" xfId="0" applyFont="1" applyAlignment="1">
      <alignment wrapText="1"/>
    </xf>
    <xf numFmtId="0" fontId="7" fillId="0" borderId="5" xfId="0" applyFont="1" applyBorder="1" applyAlignment="1">
      <alignment wrapText="1"/>
    </xf>
    <xf numFmtId="0" fontId="3" fillId="0" borderId="0" xfId="0" applyFont="1" applyAlignment="1">
      <alignment wrapText="1"/>
    </xf>
    <xf numFmtId="14" fontId="7" fillId="0" borderId="0" xfId="0" applyNumberFormat="1" applyFont="1" applyAlignment="1">
      <alignment wrapText="1"/>
    </xf>
    <xf numFmtId="0" fontId="7" fillId="8" borderId="5" xfId="0" applyFont="1" applyFill="1" applyBorder="1" applyAlignment="1" applyProtection="1">
      <alignment wrapText="1"/>
      <protection locked="0"/>
    </xf>
    <xf numFmtId="0" fontId="7" fillId="8" borderId="0" xfId="0" applyFont="1" applyFill="1" applyAlignment="1" applyProtection="1">
      <alignment wrapText="1"/>
      <protection locked="0"/>
    </xf>
    <xf numFmtId="0" fontId="16" fillId="0" borderId="0" xfId="0" applyFont="1" applyAlignment="1">
      <alignment wrapText="1"/>
    </xf>
    <xf numFmtId="0" fontId="24" fillId="6" borderId="0" xfId="1" applyFont="1" applyFill="1"/>
    <xf numFmtId="0" fontId="0" fillId="7" borderId="3" xfId="0" applyFill="1" applyBorder="1" applyAlignment="1">
      <alignment wrapText="1"/>
    </xf>
    <xf numFmtId="0" fontId="22" fillId="0" borderId="0" xfId="0" applyFont="1" applyAlignment="1">
      <alignment horizontal="center"/>
    </xf>
    <xf numFmtId="0" fontId="19" fillId="9" borderId="6" xfId="0" applyFont="1" applyFill="1" applyBorder="1"/>
    <xf numFmtId="0" fontId="19" fillId="9" borderId="6" xfId="0" applyFont="1" applyFill="1" applyBorder="1" applyAlignment="1">
      <alignment wrapText="1"/>
    </xf>
    <xf numFmtId="0" fontId="19" fillId="10" borderId="7" xfId="0" applyFont="1" applyFill="1" applyBorder="1" applyAlignment="1">
      <alignment wrapText="1"/>
    </xf>
    <xf numFmtId="0" fontId="0" fillId="0" borderId="6" xfId="0" applyBorder="1"/>
    <xf numFmtId="0" fontId="0" fillId="8" borderId="8" xfId="0" applyFill="1" applyBorder="1" applyAlignment="1" applyProtection="1">
      <alignment horizontal="center"/>
      <protection locked="0"/>
    </xf>
    <xf numFmtId="0" fontId="27" fillId="12" borderId="8" xfId="0" applyFont="1" applyFill="1" applyBorder="1" applyAlignment="1">
      <alignment wrapText="1"/>
    </xf>
    <xf numFmtId="14" fontId="12" fillId="13" borderId="0" xfId="0" applyNumberFormat="1" applyFont="1" applyFill="1" applyAlignment="1">
      <alignment wrapText="1"/>
    </xf>
    <xf numFmtId="0" fontId="12" fillId="13" borderId="8" xfId="0" applyFont="1" applyFill="1" applyBorder="1" applyAlignment="1">
      <alignment horizontal="center"/>
    </xf>
    <xf numFmtId="14" fontId="12" fillId="13" borderId="0" xfId="0" applyNumberFormat="1" applyFont="1" applyFill="1"/>
    <xf numFmtId="0" fontId="0" fillId="11" borderId="0" xfId="0" applyFill="1" applyAlignment="1">
      <alignment wrapText="1"/>
    </xf>
    <xf numFmtId="0" fontId="0" fillId="11" borderId="0" xfId="0" applyFill="1"/>
    <xf numFmtId="0" fontId="6" fillId="14" borderId="2" xfId="0" applyFont="1" applyFill="1" applyBorder="1" applyAlignment="1">
      <alignment vertical="top" wrapText="1"/>
    </xf>
    <xf numFmtId="0" fontId="30" fillId="0" borderId="0" xfId="0" applyFont="1" applyAlignment="1">
      <alignment wrapText="1"/>
    </xf>
  </cellXfs>
  <cellStyles count="3">
    <cellStyle name="Hyperlink" xfId="1" builtinId="8"/>
    <cellStyle name="Normal" xfId="0" builtinId="0"/>
    <cellStyle name="Percent" xfId="2" builtinId="5"/>
  </cellStyles>
  <dxfs count="83">
    <dxf>
      <fill>
        <patternFill>
          <bgColor theme="9" tint="0.39994506668294322"/>
        </patternFill>
      </fill>
    </dxf>
    <dxf>
      <fill>
        <patternFill>
          <bgColor theme="9" tint="0.39994506668294322"/>
        </patternFill>
      </fill>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style="thin">
          <color rgb="FF44B3E1"/>
        </right>
        <top style="thin">
          <color rgb="FF44B3E1"/>
        </top>
        <bottom style="thin">
          <color rgb="FF44B3E1"/>
        </bottom>
        <vertical/>
        <horizontal/>
      </border>
    </dxf>
    <dxf>
      <font>
        <strike val="0"/>
        <outline val="0"/>
        <shadow val="0"/>
        <u val="none"/>
        <vertAlign val="baseline"/>
        <sz val="14"/>
        <color theme="1"/>
        <name val="Calibri"/>
        <family val="2"/>
        <scheme val="minor"/>
      </font>
      <fill>
        <patternFill patternType="solid">
          <fgColor indexed="64"/>
          <bgColor theme="7" tint="0.79998168889431442"/>
        </patternFill>
      </fill>
      <alignment horizontal="general" vertical="bottom" textRotation="0" wrapText="1" indent="0" justifyLastLine="0" shrinkToFit="0" readingOrder="0"/>
      <protection locked="0" hidden="0"/>
    </dxf>
    <dxf>
      <font>
        <strike val="0"/>
        <outline val="0"/>
        <shadow val="0"/>
        <u val="none"/>
        <vertAlign val="baseline"/>
        <sz val="14"/>
        <color theme="1"/>
        <name val="Calibri"/>
        <family val="2"/>
        <scheme val="minor"/>
      </font>
      <fill>
        <patternFill patternType="solid">
          <fgColor indexed="64"/>
          <bgColor theme="7" tint="0.79998168889431442"/>
        </patternFill>
      </fill>
      <alignment horizontal="general" vertical="bottom" textRotation="0" wrapText="1" indent="0" justifyLastLine="0" shrinkToFit="0" readingOrder="0"/>
      <protection locked="0" hidden="0"/>
    </dxf>
    <dxf>
      <font>
        <b/>
        <i val="0"/>
        <strike val="0"/>
        <condense val="0"/>
        <extend val="0"/>
        <outline val="0"/>
        <shadow val="0"/>
        <u val="none"/>
        <vertAlign val="baseline"/>
        <sz val="14"/>
        <color theme="1"/>
        <name val="Calibri"/>
        <family val="2"/>
        <scheme val="minor"/>
      </font>
      <numFmt numFmtId="19" formatCode="m/d/yyyy"/>
    </dxf>
    <dxf>
      <font>
        <b/>
        <i val="0"/>
        <strike val="0"/>
        <condense val="0"/>
        <extend val="0"/>
        <outline val="0"/>
        <shadow val="0"/>
        <u val="none"/>
        <vertAlign val="baseline"/>
        <sz val="14"/>
        <color theme="1"/>
        <name val="Calibri"/>
        <family val="2"/>
        <scheme val="minor"/>
      </font>
      <numFmt numFmtId="19" formatCode="m/d/yyyy"/>
    </dxf>
    <dxf>
      <font>
        <b/>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alignment horizontal="general" vertical="bottom" textRotation="0" wrapText="1" indent="0" justifyLastLine="0" shrinkToFit="0" readingOrder="0"/>
    </dxf>
    <dxf>
      <font>
        <strike val="0"/>
        <outline val="0"/>
        <shadow val="0"/>
        <u val="none"/>
        <vertAlign val="baseline"/>
        <sz val="11"/>
        <name val="Calibri"/>
        <family val="2"/>
        <scheme val="minor"/>
      </font>
      <numFmt numFmtId="0" formatCode="General"/>
      <protection locked="1" hidden="0"/>
    </dxf>
    <dxf>
      <font>
        <strike val="0"/>
        <outline val="0"/>
        <shadow val="0"/>
        <u val="none"/>
        <vertAlign val="baseline"/>
        <sz val="11"/>
        <name val="Calibri"/>
        <family val="2"/>
        <scheme val="minor"/>
      </font>
      <numFmt numFmtId="0" formatCode="General"/>
    </dxf>
    <dxf>
      <font>
        <strike val="0"/>
        <outline val="0"/>
        <shadow val="0"/>
        <u val="none"/>
        <vertAlign val="baseline"/>
        <sz val="11"/>
        <name val="Calibri"/>
        <family val="2"/>
        <scheme val="minor"/>
      </font>
      <protection locked="0" hidden="0"/>
    </dxf>
    <dxf>
      <numFmt numFmtId="19" formatCode="m/d/yyyy"/>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protection locked="0" hidden="0"/>
    </dxf>
    <dxf>
      <protection locked="0" hidden="0"/>
      <extLst>
        <ext xmlns:xfpb="http://schemas.microsoft.com/office/spreadsheetml/2022/featurepropertybag" uri="{0417FA29-78FA-4A13-93AC-8FF0FAFDF519}">
          <xfpb:DXFComplement i="0"/>
        </ext>
      </extLst>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numFmt numFmtId="0" formatCode="General"/>
      <protection locked="1" hidden="0"/>
    </dxf>
    <dxf>
      <numFmt numFmtId="0" formatCode="General"/>
      <protection locked="1" hidden="0"/>
    </dxf>
    <dxf>
      <font>
        <strike val="0"/>
        <outline val="0"/>
        <shadow val="0"/>
        <u val="none"/>
        <vertAlign val="baseline"/>
        <sz val="11"/>
        <name val="Calibri"/>
        <family val="2"/>
        <scheme val="minor"/>
      </font>
      <protection locked="0" hidden="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center" vertical="bottom"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font>
    </dxf>
    <dxf>
      <alignment horizontal="general" vertical="bottom"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right/>
        <top style="thin">
          <color theme="4" tint="0.39997558519241921"/>
        </top>
        <bottom style="thin">
          <color theme="4" tint="0.39997558519241921"/>
        </bottom>
      </border>
    </dxf>
    <dxf>
      <font>
        <b/>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b/>
        <i val="0"/>
        <strike val="0"/>
        <condense val="0"/>
        <extend val="0"/>
        <outline val="0"/>
        <shadow val="0"/>
        <u val="none"/>
        <vertAlign val="baseline"/>
        <sz val="16"/>
        <color theme="1"/>
        <name val="Calibri"/>
        <family val="2"/>
        <scheme val="minor"/>
      </font>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6"/>
        <color theme="1"/>
        <name val="Calibri"/>
        <family val="2"/>
        <scheme val="minor"/>
      </font>
    </dxf>
    <dxf>
      <font>
        <b val="0"/>
        <i val="0"/>
        <strike val="0"/>
        <condense val="0"/>
        <extend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strike val="0"/>
        <outline val="0"/>
        <shadow val="0"/>
        <u val="none"/>
        <vertAlign val="baseline"/>
        <sz val="16"/>
        <color theme="1"/>
        <name val="Calibri"/>
        <family val="2"/>
        <scheme val="minor"/>
      </font>
    </dxf>
    <dxf>
      <font>
        <b/>
        <i val="0"/>
        <strike val="0"/>
        <condense val="0"/>
        <extend val="0"/>
        <outline val="0"/>
        <shadow val="0"/>
        <u val="none"/>
        <vertAlign val="baseline"/>
        <sz val="16"/>
        <color theme="1"/>
        <name val="Calibri"/>
        <family val="2"/>
        <scheme val="minor"/>
      </font>
      <alignment horizontal="center" vertical="bottom" textRotation="0" wrapText="0" indent="0" justifyLastLine="0" shrinkToFit="0" readingOrder="0"/>
    </dxf>
  </dxfs>
  <tableStyles count="0" defaultTableStyle="TableStyleMedium2" defaultPivotStyle="PivotStyleLight16"/>
  <colors>
    <mruColors>
      <color rgb="FFEB6C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DXFComplements" extRef="D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VanDonsel, Anne" id="{9DD8F3DA-92D7-4F3E-A35A-2CC80BF2ACB1}" userId="S::Anne.VanDonsel@vermont.gov::87aee690-906c-4474-9894-dd71d87264fa" providerId="AD"/>
  <person displayName="Schwartz, Danielle" id="{EE1B3D21-7B7D-408F-82AF-EC3CDB5A2478}" userId="S::danielle.schwartz@vermont.gov::346a1019-4732-453e-8ead-c274ef7fab4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DC1E731-8E45-4813-B6B0-D6B4FE2A8621}" name="Table23" displayName="Table23" ref="B4:J9" totalsRowShown="0" headerRowDxfId="82" dataDxfId="81">
  <autoFilter ref="B4:J9" xr:uid="{2DC1E731-8E45-4813-B6B0-D6B4FE2A8621}"/>
  <tableColumns count="9">
    <tableColumn id="1" xr3:uid="{59EBFB11-4BEB-4CAF-9C83-6B9A97ACD240}" name="Measure" dataDxfId="80"/>
    <tableColumn id="9" xr3:uid="{2B36E2C0-A622-4053-887C-25020520E5E5}" name="Measure Type" dataDxfId="79"/>
    <tableColumn id="2" xr3:uid="{5A299110-A0F4-4416-BD81-E8A061055BD3}" name="Direction" dataDxfId="78"/>
    <tableColumn id="3" xr3:uid="{5C278278-B893-4DAD-B737-1C54E1B5B11C}" name="Target" dataDxfId="77"/>
    <tableColumn id="4" xr3:uid="{676B29FC-402A-4591-B42A-795F420D403D}" name="Q1" dataDxfId="76"/>
    <tableColumn id="5" xr3:uid="{C37E074D-167F-4CD2-A2F6-74ADFF34407F}" name="Q2" dataDxfId="75"/>
    <tableColumn id="6" xr3:uid="{56A92657-A5AB-4E2E-A5C3-994F48D88CD8}" name="Q3" dataDxfId="74"/>
    <tableColumn id="7" xr3:uid="{CE931A1B-8952-4768-9C1C-966FA7F8ED74}" name="Q4" dataDxfId="73"/>
    <tableColumn id="8" xr3:uid="{934DFAB6-5095-40B9-A390-84721D16B42D}" name="YTD Actual" dataDxfId="72"/>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CA5F7D9-891B-4A5D-AF38-EF80418341D1}" name="luReferral" displayName="luReferral" ref="I6:I16" totalsRowShown="0" headerRowDxfId="3">
  <autoFilter ref="I6:I16" xr:uid="{5CA5F7D9-891B-4A5D-AF38-EF80418341D1}"/>
  <tableColumns count="1">
    <tableColumn id="1" xr3:uid="{2C38FA62-CFD4-4C3B-99BB-A3215D930AA5}" name="Referral Source"/>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8538711-3906-4821-AFEE-E1CB33A4B7AB}" name="luGender" displayName="luGender" ref="M6:M9" totalsRowShown="0">
  <autoFilter ref="M6:M9" xr:uid="{A8538711-3906-4821-AFEE-E1CB33A4B7AB}"/>
  <tableColumns count="1">
    <tableColumn id="1" xr3:uid="{81E94291-48A8-477A-B673-86B24A8ED03A}" name="Gend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CFEF294-0F44-4AA5-9EF0-F244F97DBCAC}" name="luCJInvolve" displayName="luCJInvolve" ref="O6:O13" totalsRowShown="0">
  <autoFilter ref="O6:O13" xr:uid="{8CFEF294-0F44-4AA5-9EF0-F244F97DBCAC}"/>
  <tableColumns count="1">
    <tableColumn id="1" xr3:uid="{13650C1D-CF60-4324-89FB-3FDD1369F046}" name="CJ Involvement"/>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00BA41F-A1B4-4BBE-86B0-CC2CF22C285C}" name="luPregnant" displayName="luPregnant" ref="Q6:Q10" totalsRowShown="0">
  <autoFilter ref="Q6:Q10" xr:uid="{D00BA41F-A1B4-4BBE-86B0-CC2CF22C285C}"/>
  <tableColumns count="1">
    <tableColumn id="1" xr3:uid="{7507F85E-49BB-442F-8BBC-C8AD32EB5E9C}" name="Pregnant"/>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FC8E997-66A5-4FD7-8988-3F644744E5A2}" name="luMinorKids" displayName="luMinorKids" ref="S6:S8" totalsRowShown="0">
  <autoFilter ref="S6:S8" xr:uid="{7FC8E997-66A5-4FD7-8988-3F644744E5A2}"/>
  <tableColumns count="1">
    <tableColumn id="1" xr3:uid="{BEB94FBE-6EDA-48F2-B9D0-B56410F5A19C}" name="Minor Childr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0D3C893-B538-4F24-908A-3BB3FE440ECA}" name="luDepartRsn" displayName="luDepartRsn" ref="U6:U18" totalsRowShown="0" headerRowDxfId="2">
  <autoFilter ref="U6:U18" xr:uid="{50D3C893-B538-4F24-908A-3BB3FE440ECA}"/>
  <tableColumns count="1">
    <tableColumn id="1" xr3:uid="{8FE67C02-F69E-4CD4-A47E-B000A70DC62A}" name="Departure Reaso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A8E24D3-B5AF-4358-84CC-6FBCAD17F24D}" name="luHousing" displayName="luHousing" ref="W6:W14" totalsRowShown="0">
  <autoFilter ref="W6:W14" xr:uid="{EA8E24D3-B5AF-4358-84CC-6FBCAD17F24D}"/>
  <tableColumns count="1">
    <tableColumn id="1" xr3:uid="{4606C07B-A0E8-49B2-B21D-C3F07B0D1BA8}" name="Housing"/>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7360AAD-5BFF-4B43-A88B-A8FFFDDD1115}" name="luInsurance" displayName="luInsurance" ref="Y6:Y11" totalsRowShown="0">
  <autoFilter ref="Y6:Y11" xr:uid="{07360AAD-5BFF-4B43-A88B-A8FFFDDD1115}"/>
  <tableColumns count="1">
    <tableColumn id="1" xr3:uid="{DD5DA35A-5F7C-442E-A9B1-4A5E4D851202}" name="Insuranc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0DD6DA8-F1E7-4B8D-956B-F3608612CD80}" name="luYNUnkn" displayName="luYNUnkn" ref="AA6:AA9" totalsRowShown="0">
  <autoFilter ref="AA6:AA9" xr:uid="{80DD6DA8-F1E7-4B8D-956B-F3608612CD80}"/>
  <tableColumns count="1">
    <tableColumn id="1" xr3:uid="{775F510A-A15D-4410-A049-F12AC24EB1DD}" name="YNUnknow"/>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E55A458-298B-41E8-8F0C-612C7C0A3BC7}" name="Table16" displayName="Table16" ref="AC6:AC10" totalsRowShown="0">
  <autoFilter ref="AC6:AC10" xr:uid="{3E55A458-298B-41E8-8F0C-612C7C0A3BC7}"/>
  <tableColumns count="1">
    <tableColumn id="1" xr3:uid="{4FC90AE4-47EC-471E-8A81-4558E3F814BF}" name="JP Housing Stag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52083FE-F339-47F9-9817-8D799B5C5701}" name="Table7" displayName="Table7" ref="C11:D56" totalsRowShown="0">
  <autoFilter ref="C11:D56" xr:uid="{252083FE-F339-47F9-9817-8D799B5C5701}"/>
  <tableColumns count="2">
    <tableColumn id="1" xr3:uid="{3A332B35-B22E-4408-9086-C1D710A9F022}" name="Data field" dataDxfId="71"/>
    <tableColumn id="3" xr3:uid="{58C18FAC-D093-4964-8F5E-2440A359FA71}" name="Input Instruction" dataDxfId="7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067AD52-0690-4F8E-8429-6D77BD835A57}" name="Table19" displayName="Table19" ref="AE6:AE13" totalsRowShown="0">
  <autoFilter ref="AE6:AE13" xr:uid="{1067AD52-0690-4F8E-8429-6D77BD835A57}"/>
  <tableColumns count="1">
    <tableColumn id="1" xr3:uid="{FFB9DEE8-45A8-4BBE-BCAD-F9786A312CA9}" name="Services received/referred"/>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C4D1B5B-7763-4BB0-9321-C031BACAE6F2}" name="TypeofTreatment21" displayName="TypeofTreatment21" ref="K6:K15" totalsRowShown="0">
  <autoFilter ref="K6:K15" xr:uid="{1C4D1B5B-7763-4BB0-9321-C031BACAE6F2}"/>
  <tableColumns count="1">
    <tableColumn id="1" xr3:uid="{FDA8EB2B-5495-453A-88DD-D05748F5A611}" name="Type of Treatmen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C56EA44-A0EC-4855-A227-A17A48DF15E6}" name="TypeofTreatment2122" displayName="TypeofTreatment2122" ref="AG6:AG15" totalsRowShown="0">
  <autoFilter ref="AG6:AG15" xr:uid="{2C56EA44-A0EC-4855-A227-A17A48DF15E6}"/>
  <tableColumns count="1">
    <tableColumn id="1" xr3:uid="{BD4425F5-6B70-4BC8-98AB-EB7096CCB402}" name="Type of Treatmen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D91D73C-FB8C-4098-8654-3C4FC54C09C0}" name="Table4" displayName="Table4" ref="B6:E10" totalsRowShown="0">
  <autoFilter ref="B6:E10" xr:uid="{8D91D73C-FB8C-4098-8654-3C4FC54C09C0}"/>
  <tableColumns count="4">
    <tableColumn id="1" xr3:uid="{6CBC9763-3EA7-41DF-BA4C-624607915D83}" name="Quarter" dataDxfId="69"/>
    <tableColumn id="6" xr3:uid="{297370CC-B93F-4CF3-8742-585006C3142B}" name="Start Date" dataDxfId="68"/>
    <tableColumn id="7" xr3:uid="{BDF9C8CE-FB0D-4E47-8111-CFB540982130}" name="End Date" dataDxfId="67"/>
    <tableColumn id="8" xr3:uid="{26B92956-CA75-4D5D-8507-7AE22B00AE3F}" name="Total adults who received recovery residence service during the quarter" dataDxfId="6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6CDCDE4-CD8B-4266-9778-175F8A1C28CB}" name="Table17" displayName="Table17" ref="B18:F24" totalsRowShown="0" headerRowBorderDxfId="65" tableBorderDxfId="64" totalsRowBorderDxfId="63">
  <autoFilter ref="B18:F24" xr:uid="{F6CDCDE4-CD8B-4266-9778-175F8A1C28CB}"/>
  <tableColumns count="5">
    <tableColumn id="1" xr3:uid="{BFCD7903-F461-408E-B9AA-2A54D516556F}" name="SFY26" dataDxfId="62"/>
    <tableColumn id="2" xr3:uid="{CA6DDE02-9D9F-4445-A6ED-582E0169C5A5}" name="Start Date" dataDxfId="61"/>
    <tableColumn id="3" xr3:uid="{4E062380-CCF1-420D-82E1-513C9D142FF1}" name="End Date" dataDxfId="60"/>
    <tableColumn id="4" xr3:uid="{1EB608C5-5AFC-44B7-9C78-03F8ABEA0042}" name="Total unduplicated adults served (cumulative from 7/1/2025)" dataDxfId="59"/>
    <tableColumn id="8" xr3:uid="{D2225673-B143-4958-BE56-6A4701DB4744}" name="Instruction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BA3455-0E40-4D7E-93B9-86069E0D15D4}" name="tblRRData" displayName="tblRRData" ref="B7:AS200" totalsRowShown="0" headerRowDxfId="58" dataDxfId="57">
  <autoFilter ref="B7:AS200" xr:uid="{18BA3455-0E40-4D7E-93B9-86069E0D15D4}"/>
  <tableColumns count="44">
    <tableColumn id="2" xr3:uid="{3B5BAAB5-8085-4739-B32A-CCAF1F2F58F9}" name="Row Number Number" dataDxfId="56"/>
    <tableColumn id="38" xr3:uid="{63900E6C-7FC6-414A-BD07-F1A3171FC963}" name="Recovery Residence Name/Location" dataDxfId="55"/>
    <tableColumn id="29" xr3:uid="{66E7D72C-621A-46FC-A087-066B5CFF5522}" name="Residence" dataDxfId="54">
      <calculatedColumnFormula>_xlfn.XLOOKUP(tblRRData[[#This Row],[Recovery Residence Name/Location]],luLocation[Location],luLocation[Organization],"")</calculatedColumnFormula>
    </tableColumn>
    <tableColumn id="24" xr3:uid="{C0C27F3E-CD7F-43D8-856F-737545D6563F}" name="Client unique identifier" dataDxfId="53">
      <calculatedColumnFormula array="1">IFERROR(_xlfn.XLOOKUP(tblRRData[[#This Row],[Recovery Residence Name/Location]],luLocation[[#All],[Location]],luLocation[[#All],[Location Code]])&amp;"-"&amp;tblRRData[[#This Row],[Row Number Number]]&amp;"-"&amp;SFY,"")</calculatedColumnFormula>
    </tableColumn>
    <tableColumn id="13" xr3:uid="{8F4B1921-8E93-4F1F-8BA6-E198A0FBDDE5}" name="RR Unique Identifier (Optional)" dataDxfId="52"/>
    <tableColumn id="1" xr3:uid="{08D7A81D-883E-4B5E-8CA7-B225ADF3481E}" name="Intake Date" dataDxfId="51"/>
    <tableColumn id="39" xr3:uid="{C429CF44-EEAD-4E95-8600-6A2F5FFFCA26}" name="What town was the person living or staying in prior to entering the RR?" dataDxfId="50"/>
    <tableColumn id="26" xr3:uid="{05C40B2E-2451-4B55-9832-34034921A7B4}" name="Has this person received Recovery Residence Services here or elsewhere in the past?" dataDxfId="49"/>
    <tableColumn id="17" xr3:uid="{6EAE147D-6E68-40E0-98A4-37799DB555F5}" name="Prior to Recovery, the Primary Substance of Choice at Intake?" dataDxfId="48"/>
    <tableColumn id="53" xr3:uid="{FC662863-0C0E-42F2-A5C5-09B7E16124A6}" name="Prior to Recovery, Secondary Substance of Choice at Intake?" dataDxfId="47"/>
    <tableColumn id="34" xr3:uid="{599CACBE-CC71-43B5-A4DC-DE2E783FEFD8}" name="At intake, does this person report co-occurring SUD and Mental Health issues?" dataDxfId="46"/>
    <tableColumn id="33" xr3:uid="{C1C17D72-AAB5-4FAF-9920-DD6CD0254763}" name="At intake, does this person report co-occurring SUD and physical health issues?" dataDxfId="45"/>
    <tableColumn id="19" xr3:uid="{81259A83-B4BD-4FF0-9FB6-701442BD09D4}" name="Employed at Intake?" dataDxfId="44"/>
    <tableColumn id="20" xr3:uid="{4432FE0A-485E-4935-9F33-7CCBCF87DC61}" name="Who Referred the Person to the Recovery Residence?" dataDxfId="43"/>
    <tableColumn id="50" xr3:uid="{4FA98EB4-A444-4038-979C-74B830E58AB5}" name="Types of SUD Tx, MH Tx, and hospitalizations in 30 days prior to intake " dataDxfId="42"/>
    <tableColumn id="36" xr3:uid="{7B37F387-2799-4ECC-AB90-544AE19BBFEB}" name="Was the client receiving medications to treat opioid use disorder at intake?" dataDxfId="41"/>
    <tableColumn id="52" xr3:uid="{D1CED963-04EA-4987-BBEF-44EF748C2880}" name="Did the client step down from  residential SUD treatment to the Recovery Residence?" dataDxfId="40"/>
    <tableColumn id="22" xr3:uid="{B3481DD2-3A08-4111-B612-EC05607D0138}" name="Client's Age at Intake" dataDxfId="39"/>
    <tableColumn id="23" xr3:uid="{AEFE8A7F-FD8B-422D-A4E7-061EAD469281}" name="Client's Self-Reported Gender" dataDxfId="38"/>
    <tableColumn id="28" xr3:uid="{4C3FB3F4-EA80-436E-BE12-1239530C01D2}" name="Criminal Justice Involvement at Intake?" dataDxfId="37"/>
    <tableColumn id="30" xr3:uid="{32D8E72E-8DC2-41F5-9BDA-0FF6035CF0B6}" name="Pregnant at Intake?" dataDxfId="36"/>
    <tableColumn id="31" xr3:uid="{EA889BC7-D6DE-4CB4-870A-36CBB6863B00}" name="Is this Person Parenting Minor (Age &lt;18) Children?" dataDxfId="35"/>
    <tableColumn id="32" xr3:uid="{6991E907-0419-4404-ADE5-951F12E4BBB6}" name="Number of Minor Children Housed With Parent at the Recovery Residence" dataDxfId="34"/>
    <tableColumn id="8" xr3:uid="{7ED51D29-1EB6-44D4-AEBF-29B61B666D8D}" name="Departure Date" dataDxfId="33"/>
    <tableColumn id="11" xr3:uid="{AAF5EBE3-D886-4A44-8241-19F7E34F21D2}" name="Departure Reason" dataDxfId="32"/>
    <tableColumn id="40" xr3:uid="{86079C59-08DE-4EDA-9886-29181E89EDF3}" name="What town does the person plan to live or stay in after leaving the RR? " dataDxfId="31"/>
    <tableColumn id="18" xr3:uid="{C96C5A98-0C4A-49E9-99FB-C06F513C9A62}" name="Employment Status at  Departure?" dataDxfId="30"/>
    <tableColumn id="37" xr3:uid="{B5D6BAE1-9768-4155-93FA-3EF2C907B103}" name="Housing Type at Departure " dataDxfId="29"/>
    <tableColumn id="35" xr3:uid="{F6D39F55-3F6D-4FD2-9BB3-471D280D7D50}" name="What clinical services or referrals to care in the community did the individual receive while at the RR?  Select the combination that best applies" dataDxfId="28"/>
    <tableColumn id="21" xr3:uid="{2E8C817B-040D-45D4-9AFD-37F3F781BC46}" name="What Health Insurance Does the Person Have at Departure" dataDxfId="27"/>
    <tableColumn id="12" xr3:uid="{1A280747-BD07-45AA-A8F2-09FF3E037C3A}" name="Was Person Connected to Recovery Supports and Services (as defined by client) at Departure" dataDxfId="26"/>
    <tableColumn id="14" xr3:uid="{D04BFCC0-5F3E-4E59-8014-CE7F6B30F66F}" name="Was Person Connected to Preferred Provider or Spoke Services at Departure" dataDxfId="25"/>
    <tableColumn id="10" xr3:uid="{18154A44-432A-48D7-ACE0-51561E7F1546}" name="Has the person increased the number of positive relationships (as defined by the client) between intake and departure" dataDxfId="24"/>
    <tableColumn id="15" xr3:uid="{9A2DDAC9-AA4C-478D-95D0-EEC7DB5C9BFD}" name="Received Employment Services during stay - HireAbility, DOL" dataDxfId="23"/>
    <tableColumn id="9" xr3:uid="{E3B593D1-FBF4-49E4-98F3-C603A13F8B5A}" name="Received Housing Voucher during stay" dataDxfId="22"/>
    <tableColumn id="16" xr3:uid="{3C723C7F-2AC4-4C5E-92B4-2C74560BA4EE}" name="Comments/Other" dataDxfId="21"/>
    <tableColumn id="3" xr3:uid="{2B8EE77B-90C0-41F2-A05D-F2D34DAAB861}" name="Housing Stage at Intake" dataDxfId="20"/>
    <tableColumn id="4" xr3:uid="{74451574-3CBF-47BE-B351-CCB7FE992D22}" name="Stage 1 Housing (Rae of Hope) Date" dataDxfId="19"/>
    <tableColumn id="5" xr3:uid="{E2A516DA-C505-45A4-9A3D-7C33F3ACB1C3}" name="Stage 2 Housing (Beacon of Light) Date" dataDxfId="18"/>
    <tableColumn id="6" xr3:uid="{5C181AB4-642F-4775-AA05-9A97A9EDB34B}" name="Stage 3 Housing (Bright Horizons Apartments) Date" dataDxfId="17"/>
    <tableColumn id="55" xr3:uid="{8A9E5545-EA0B-4A3E-853F-F09C135AA5F5}" name="Stage 4 Housing Date" dataDxfId="16"/>
    <tableColumn id="25" xr3:uid="{2D6C5983-BD1E-477A-9B43-92CAA7E2A0D3}" name="Housing Stage at Departure" dataDxfId="15"/>
    <tableColumn id="27" xr3:uid="{27C8BC64-61D4-4D3D-8898-D0E7AD09D59C}" name="Calculated Length of Stay (days)" dataDxfId="14">
      <calculatedColumnFormula>tblRRData[[#This Row],[Departure Date]]-tblRRData[[#This Row],[Intake Date]]</calculatedColumnFormula>
    </tableColumn>
    <tableColumn id="7" xr3:uid="{952C0B6A-4EE9-4410-B714-194E1723560C}" name="SFY Quarter" dataDxfId="13">
      <calculatedColumnFormula>IF(tblRRData[[#This Row],[Departure Date]]&gt;0,IF(MONTH(tblRRData[[#This Row],[Departure Date]])&lt;4,"Q3",IF(MONTH(tblRRData[[#This Row],[Departure Date]])&lt;7,"Q4",IF(MONTH(tblRRData[[#This Row],[Departure Date]])&lt;10,"Q1","Q2"))),"")</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AF46336-E56E-429E-9076-27BC6DE1DDCD}" name="Table41823" displayName="Table41823" ref="B3:F7" totalsRowShown="0" headerRowDxfId="12" dataDxfId="11">
  <autoFilter ref="B3:F7" xr:uid="{DAF46336-E56E-429E-9076-27BC6DE1DDCD}"/>
  <tableColumns count="5">
    <tableColumn id="1" xr3:uid="{019A9531-E5F9-49DE-98D5-4C08306CEBCF}" name="Quarter" dataDxfId="10"/>
    <tableColumn id="4" xr3:uid="{83320C9B-46D8-4762-BE04-5CCC304C2708}" name="Quarter Start Date" dataDxfId="9">
      <calculatedColumnFormula>'SFY26 Number Served'!C7</calculatedColumnFormula>
    </tableColumn>
    <tableColumn id="5" xr3:uid="{537440F4-26F5-475E-BBDF-A37E4BC9CAC5}" name="Quarter End Date" dataDxfId="8">
      <calculatedColumnFormula>'SFY26 Number Served'!D7</calculatedColumnFormula>
    </tableColumn>
    <tableColumn id="2" xr3:uid="{DDE2DA32-D154-4E14-8364-F3815E9D9816}" name="Successes" dataDxfId="7"/>
    <tableColumn id="3" xr3:uid="{19022C53-2F69-4668-BCEF-1342F9DE0338}" name="Challenges" dataDxfId="6"/>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E6A64B7-9532-4A96-AA37-C80D380F6080}" name="luLocation" displayName="luLocation" ref="A6:C28" totalsRowShown="0">
  <autoFilter ref="A6:C28" xr:uid="{5E6A64B7-9532-4A96-AA37-C80D380F6080}"/>
  <sortState xmlns:xlrd2="http://schemas.microsoft.com/office/spreadsheetml/2017/richdata2" ref="A7:B28">
    <sortCondition ref="B6:B28"/>
  </sortState>
  <tableColumns count="3">
    <tableColumn id="1" xr3:uid="{E6360C4B-B3E3-414D-84A6-434ACAADF98A}" name="Location"/>
    <tableColumn id="2" xr3:uid="{1D815513-C2E3-411F-B8E3-E17F2BDCCB11}" name="Location Code"/>
    <tableColumn id="3" xr3:uid="{91E7406E-A709-439A-BD27-5A8083A456EF}" name="Organization" dataDxfId="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993FE-E7A5-449D-88BD-B57AB0592708}" name="luSubstance" displayName="luSubstance" ref="E6:E12" totalsRowShown="0">
  <autoFilter ref="E6:E12" xr:uid="{07C993FE-E7A5-449D-88BD-B57AB0592708}"/>
  <tableColumns count="1">
    <tableColumn id="1" xr3:uid="{30BE0F6F-90D7-41D6-AEF4-4EDCB1C1BB05}" name="Substanc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152B88-F0E2-42AA-9378-F55A371DB52C}" name="luEmployment" displayName="luEmployment" ref="G6:G14" totalsRowShown="0" headerRowDxfId="4">
  <autoFilter ref="G6:G14" xr:uid="{0D152B88-F0E2-42AA-9378-F55A371DB52C}"/>
  <tableColumns count="1">
    <tableColumn id="1" xr3:uid="{7C6A73B2-FF55-491D-877A-005379102381}" name="Employment"/>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6" dT="2024-05-15T13:33:55.41" personId="{EE1B3D21-7B7D-408F-82AF-EC3CDB5A2478}" id="{97E4F866-4FCC-4C0C-99EE-DDB8DF69B8A1}">
    <text>I recommend hiding our autogenerated identifier (to prevent edits) and each house can utilize their own identifier</text>
  </threadedComment>
  <threadedComment ref="E6" dT="2024-07-12T17:44:09.83" personId="{9DD8F3DA-92D7-4F3E-A35A-2CC80BF2ACB1}" id="{67DAC43D-9FAC-424A-AE45-492C60BD3D11}" parentId="{97E4F866-4FCC-4C0C-99EE-DDB8DF69B8A1}">
    <text>That works for me!</text>
  </threadedComment>
</ThreadedComments>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https://gcc02.safelinks.protection.outlook.com/?url=http%3A%2F%2Fs.alchemer.com%2Fs3%2FRecovery-House-FY26-Data-Collection-Reporting&amp;data=05%7C02%7CDanielle.Schwartz%40vermont.gov%7C497c361cf6dd4af9a90408ddd6ad2510%7C20b4933bbaad433c9c0270edcc7559c6%7C0%7C0%7C638902761315457939%7CUnknown%7CTWFpbGZsb3d8eyJFbXB0eU1hcGkiOnRydWUsIlYiOiIwLjAuMDAwMCIsIlAiOiJXaW4zMiIsIkFOIjoiTWFpbCIsIldUIjoyfQ%3D%3D%7C0%7C%7C%7C&amp;sdata=IBKLx6NtXql2BisgE1aKmQ%2BrPObXMoGTMuIntfxsGXk%3D&amp;reserved=0"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3" Type="http://schemas.openxmlformats.org/officeDocument/2006/relationships/table" Target="../tables/table8.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 Type="http://schemas.openxmlformats.org/officeDocument/2006/relationships/table" Target="../tables/table7.xml"/><Relationship Id="rId16" Type="http://schemas.openxmlformats.org/officeDocument/2006/relationships/table" Target="../tables/table21.xml"/><Relationship Id="rId1" Type="http://schemas.openxmlformats.org/officeDocument/2006/relationships/printerSettings" Target="../printerSettings/printerSettings4.bin"/><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5" Type="http://schemas.openxmlformats.org/officeDocument/2006/relationships/table" Target="../tables/table20.xml"/><Relationship Id="rId10" Type="http://schemas.openxmlformats.org/officeDocument/2006/relationships/table" Target="../tables/table15.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B963A-8F67-4BB0-AABD-4695CCDAC407}">
  <sheetPr>
    <tabColor rgb="FFFFFF00"/>
  </sheetPr>
  <dimension ref="B1:M28"/>
  <sheetViews>
    <sheetView zoomScaleNormal="100" workbookViewId="0">
      <selection activeCell="I9" sqref="I9"/>
    </sheetView>
  </sheetViews>
  <sheetFormatPr defaultRowHeight="15" x14ac:dyDescent="0.25"/>
  <cols>
    <col min="1" max="1" width="2.42578125" customWidth="1"/>
    <col min="2" max="2" width="46.140625" customWidth="1"/>
    <col min="3" max="3" width="36.5703125" customWidth="1"/>
    <col min="4" max="4" width="16.5703125" customWidth="1"/>
    <col min="5" max="5" width="13.140625" customWidth="1"/>
    <col min="6" max="6" width="12.42578125" customWidth="1"/>
    <col min="7" max="8" width="12" customWidth="1"/>
    <col min="9" max="9" width="11.7109375" customWidth="1"/>
    <col min="10" max="10" width="20.28515625" customWidth="1"/>
  </cols>
  <sheetData>
    <row r="1" spans="2:13" ht="21" x14ac:dyDescent="0.35">
      <c r="B1" s="34" t="s">
        <v>0</v>
      </c>
      <c r="C1" s="2"/>
    </row>
    <row r="2" spans="2:13" ht="17.25" customHeight="1" x14ac:dyDescent="0.25"/>
    <row r="4" spans="2:13" ht="21" x14ac:dyDescent="0.35">
      <c r="B4" s="34" t="s">
        <v>1</v>
      </c>
      <c r="C4" s="34" t="s">
        <v>2</v>
      </c>
      <c r="D4" s="35" t="s">
        <v>3</v>
      </c>
      <c r="E4" s="36" t="s">
        <v>4</v>
      </c>
      <c r="F4" s="37" t="s">
        <v>5</v>
      </c>
      <c r="G4" s="37" t="s">
        <v>6</v>
      </c>
      <c r="H4" s="37" t="s">
        <v>7</v>
      </c>
      <c r="I4" s="37" t="s">
        <v>8</v>
      </c>
      <c r="J4" s="37" t="s">
        <v>9</v>
      </c>
      <c r="K4" s="38"/>
      <c r="L4" s="34"/>
      <c r="M4" s="38"/>
    </row>
    <row r="5" spans="2:13" ht="21" x14ac:dyDescent="0.35">
      <c r="B5" s="38" t="s">
        <v>10</v>
      </c>
      <c r="C5" s="38" t="s">
        <v>11</v>
      </c>
      <c r="D5" s="60" t="s">
        <v>12</v>
      </c>
      <c r="E5" s="39">
        <v>0.3</v>
      </c>
      <c r="F5" s="42" t="str">
        <f>IFERROR(F13/F9,"No Data")</f>
        <v>No Data</v>
      </c>
      <c r="G5" s="42" t="str">
        <f>IFERROR(G13/G9,"No Data")</f>
        <v>No Data</v>
      </c>
      <c r="H5" s="42" t="str">
        <f>IFERROR(H13/H9,"No Data")</f>
        <v>No Data</v>
      </c>
      <c r="I5" s="42" t="str">
        <f>IFERROR(I13/I9,"No Data")</f>
        <v>No Data</v>
      </c>
      <c r="J5" s="39" t="str">
        <f>IFERROR(J13/J9,"No Data")</f>
        <v>No Data</v>
      </c>
      <c r="K5" s="38"/>
      <c r="L5" s="38"/>
      <c r="M5" s="38"/>
    </row>
    <row r="6" spans="2:13" ht="21" x14ac:dyDescent="0.35">
      <c r="B6" s="38" t="s">
        <v>13</v>
      </c>
      <c r="C6" s="38" t="s">
        <v>14</v>
      </c>
      <c r="D6" s="60" t="s">
        <v>15</v>
      </c>
      <c r="E6" s="39">
        <v>0.35</v>
      </c>
      <c r="F6" s="40" t="str">
        <f>IFERROR(F12/F9,"No Data")</f>
        <v>No Data</v>
      </c>
      <c r="G6" s="40" t="str">
        <f>IFERROR(G12/G9,"No Data")</f>
        <v>No Data</v>
      </c>
      <c r="H6" s="40" t="str">
        <f>IFERROR(H12/H9,"No Data")</f>
        <v>No Data</v>
      </c>
      <c r="I6" s="40" t="str">
        <f>IFERROR(I12/I9,"No Data")</f>
        <v>No Data</v>
      </c>
      <c r="J6" s="41" t="str">
        <f>IFERROR(J12/J9,"No Data")</f>
        <v>No Data</v>
      </c>
      <c r="K6" s="38"/>
      <c r="L6" s="38"/>
      <c r="M6" s="38"/>
    </row>
    <row r="7" spans="2:13" ht="21" x14ac:dyDescent="0.35">
      <c r="B7" s="38" t="s">
        <v>16</v>
      </c>
      <c r="C7" s="38" t="s">
        <v>14</v>
      </c>
      <c r="D7" s="60" t="s">
        <v>17</v>
      </c>
      <c r="E7" s="60" t="s">
        <v>17</v>
      </c>
      <c r="F7" s="43" t="str">
        <f>IFERROR(F11/F9,"No Data")</f>
        <v>No Data</v>
      </c>
      <c r="G7" s="43" t="str">
        <f>IFERROR(G11/G9,"No Data")</f>
        <v>No Data</v>
      </c>
      <c r="H7" s="43" t="str">
        <f>IFERROR(H11/H9,"No Data")</f>
        <v>No Data</v>
      </c>
      <c r="I7" s="43" t="str">
        <f>IFERROR(I11/I9,"No Data")</f>
        <v>No Data</v>
      </c>
      <c r="J7" s="44" t="str">
        <f>IFERROR(J11/J9,"No Data")</f>
        <v>No Data</v>
      </c>
      <c r="K7" s="38"/>
      <c r="L7" s="38"/>
      <c r="M7" s="38"/>
    </row>
    <row r="8" spans="2:13" ht="21" x14ac:dyDescent="0.35">
      <c r="B8" s="38" t="s">
        <v>18</v>
      </c>
      <c r="C8" s="38" t="s">
        <v>14</v>
      </c>
      <c r="D8" s="60" t="s">
        <v>17</v>
      </c>
      <c r="E8" s="42" t="s">
        <v>17</v>
      </c>
      <c r="F8" s="60">
        <f>'SFY26 Number Served'!E21</f>
        <v>0</v>
      </c>
      <c r="G8" s="60">
        <f>'SFY26 Number Served'!E22-'SFY26 Number Served'!E21</f>
        <v>0</v>
      </c>
      <c r="H8" s="60">
        <f>'SFY26 Number Served'!E23-'SFY26 Number Served'!E22</f>
        <v>0</v>
      </c>
      <c r="I8" s="60">
        <f>'SFY26 Number Served'!E24-'SFY26 Number Served'!E23</f>
        <v>0</v>
      </c>
      <c r="J8" s="37" t="str">
        <f ca="1">'SFY26 Number Served'!E26</f>
        <v>No Data</v>
      </c>
    </row>
    <row r="9" spans="2:13" ht="22.5" customHeight="1" x14ac:dyDescent="0.35">
      <c r="B9" s="38" t="s">
        <v>19</v>
      </c>
      <c r="C9" s="38" t="s">
        <v>14</v>
      </c>
      <c r="D9" s="60" t="s">
        <v>17</v>
      </c>
      <c r="E9" s="42" t="s">
        <v>17</v>
      </c>
      <c r="F9" s="60">
        <f>COUNTIF(tblRRData[SFY Quarter],"Q1")</f>
        <v>0</v>
      </c>
      <c r="G9" s="60">
        <f>COUNTIF(tblRRData[SFY Quarter],"Q2")</f>
        <v>0</v>
      </c>
      <c r="H9" s="60">
        <f>COUNTIF(tblRRData[SFY Quarter],"Q3")</f>
        <v>0</v>
      </c>
      <c r="I9" s="60">
        <f>COUNTIF(tblRRData[SFY Quarter],"Q4")</f>
        <v>0</v>
      </c>
      <c r="J9" s="37">
        <f>SUM(F9:I9)</f>
        <v>0</v>
      </c>
    </row>
    <row r="11" spans="2:13" hidden="1" x14ac:dyDescent="0.25">
      <c r="B11" t="s">
        <v>20</v>
      </c>
      <c r="F11">
        <f>SUMIFS(tblRRData[Calculated Length of Stay (days)],tblRRData[SFY Quarter],"Q1")</f>
        <v>0</v>
      </c>
      <c r="G11">
        <f>SUMIFS(tblRRData[Calculated Length of Stay (days)],tblRRData[SFY Quarter],"Q2")</f>
        <v>0</v>
      </c>
      <c r="H11">
        <f>SUMIFS(tblRRData[Calculated Length of Stay (days)],tblRRData[SFY Quarter],"Q3")</f>
        <v>0</v>
      </c>
      <c r="I11">
        <f>SUMIFS(tblRRData[Calculated Length of Stay (days)],tblRRData[SFY Quarter],"Q4")</f>
        <v>0</v>
      </c>
      <c r="J11">
        <f>SUM(F11:I11)</f>
        <v>0</v>
      </c>
    </row>
    <row r="12" spans="2:13" hidden="1" x14ac:dyDescent="0.25">
      <c r="B12" t="s">
        <v>21</v>
      </c>
      <c r="F12">
        <f>COUNTIFS(tblRRData[Employment Status at  Departure?],"Unemployed",tblRRData[SFY Quarter],"Q1")</f>
        <v>0</v>
      </c>
      <c r="G12">
        <f>COUNTIFS(tblRRData[Employment Status at  Departure?],"Unemployed",tblRRData[SFY Quarter],"Q2")</f>
        <v>0</v>
      </c>
      <c r="H12">
        <f>COUNTIFS(tblRRData[Employment Status at  Departure?],"Unemployed",tblRRData[SFY Quarter],"Q3")</f>
        <v>0</v>
      </c>
      <c r="I12">
        <f>COUNTIFS(tblRRData[Employment Status at  Departure?],"Unemployed",tblRRData[SFY Quarter],"Q4")</f>
        <v>0</v>
      </c>
      <c r="J12">
        <f>SUM(F12:I12)</f>
        <v>0</v>
      </c>
    </row>
    <row r="13" spans="2:13" hidden="1" x14ac:dyDescent="0.25">
      <c r="B13" t="s">
        <v>22</v>
      </c>
      <c r="F13">
        <f>COUNTIFS(tblRRData[[Housing Type at Departure ]],"Permanent Housing",tblRRData[SFY Quarter],"Q1")</f>
        <v>0</v>
      </c>
      <c r="G13">
        <f>COUNTIFS(tblRRData[[Housing Type at Departure ]],"Permanent Housing",tblRRData[SFY Quarter],"Q2")</f>
        <v>0</v>
      </c>
      <c r="H13">
        <f>COUNTIFS(tblRRData[[Housing Type at Departure ]],"Permanent Housing",tblRRData[SFY Quarter],"Q3")</f>
        <v>0</v>
      </c>
      <c r="I13">
        <f>COUNTIFS(tblRRData[[Housing Type at Departure ]],"Permanent Housing",tblRRData[SFY Quarter],"Q4")</f>
        <v>0</v>
      </c>
      <c r="J13">
        <f>SUM(F13:I13)</f>
        <v>0</v>
      </c>
    </row>
    <row r="14" spans="2:13" x14ac:dyDescent="0.25">
      <c r="B14" s="2"/>
    </row>
    <row r="18" spans="2:6" x14ac:dyDescent="0.25">
      <c r="B18" s="2"/>
    </row>
    <row r="19" spans="2:6" x14ac:dyDescent="0.25">
      <c r="C19" s="27"/>
      <c r="D19" s="27"/>
      <c r="E19" s="27"/>
      <c r="F19" s="1"/>
    </row>
    <row r="20" spans="2:6" x14ac:dyDescent="0.25">
      <c r="C20" s="23"/>
      <c r="D20" s="28"/>
      <c r="E20" s="28"/>
    </row>
    <row r="21" spans="2:6" x14ac:dyDescent="0.25">
      <c r="C21" s="23"/>
      <c r="D21" s="28"/>
      <c r="E21" s="28"/>
    </row>
    <row r="22" spans="2:6" x14ac:dyDescent="0.25">
      <c r="C22" s="23"/>
      <c r="D22" s="28"/>
      <c r="E22" s="28"/>
    </row>
    <row r="23" spans="2:6" x14ac:dyDescent="0.25">
      <c r="C23" s="23"/>
      <c r="D23" s="28"/>
      <c r="E23" s="28"/>
    </row>
    <row r="24" spans="2:6" x14ac:dyDescent="0.25">
      <c r="C24" s="23"/>
      <c r="D24" s="28"/>
      <c r="E24" s="28"/>
    </row>
    <row r="25" spans="2:6" x14ac:dyDescent="0.25">
      <c r="C25" s="23"/>
      <c r="D25" s="28"/>
      <c r="E25" s="28"/>
    </row>
    <row r="26" spans="2:6" x14ac:dyDescent="0.25">
      <c r="B26" s="2"/>
      <c r="C26" s="22"/>
      <c r="D26" s="29"/>
      <c r="E26" s="29"/>
    </row>
    <row r="28" spans="2:6" x14ac:dyDescent="0.25">
      <c r="C28" s="26"/>
    </row>
  </sheetData>
  <sheetProtection algorithmName="SHA-512" hashValue="NpFipRIycmJr4S9bktXs+o1z7O937QJO8YTS+pF7J69jaGiX0AvlzzCxYhwydW1a5OJSVEBz3KBzQkb32BYzog==" saltValue="Y5MhOlYhx4x9qmGlAA0JIA==" spinCount="100000" sheet="1" objects="1" scenarios="1"/>
  <conditionalFormatting sqref="J5">
    <cfRule type="containsText" priority="2" stopIfTrue="1" operator="containsText" text="No Data">
      <formula>NOT(ISERROR(SEARCH("No Data",J5)))</formula>
    </cfRule>
    <cfRule type="cellIs" dxfId="1" priority="4" operator="greaterThanOrEqual">
      <formula>$E$5</formula>
    </cfRule>
  </conditionalFormatting>
  <conditionalFormatting sqref="J6">
    <cfRule type="cellIs" dxfId="0" priority="3" operator="lessThanOrEqual">
      <formula>$E$6</formula>
    </cfRule>
  </conditionalFormatting>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1BDD7-86C8-4A6C-8074-7D32FE6B6301}">
  <dimension ref="A1:D93"/>
  <sheetViews>
    <sheetView zoomScale="110" zoomScaleNormal="110" workbookViewId="0">
      <selection activeCell="F39" sqref="F39"/>
    </sheetView>
  </sheetViews>
  <sheetFormatPr defaultRowHeight="15" x14ac:dyDescent="0.25"/>
  <cols>
    <col min="1" max="1" width="2.85546875" customWidth="1"/>
    <col min="2" max="2" width="18" customWidth="1"/>
    <col min="3" max="3" width="42.28515625" customWidth="1"/>
    <col min="4" max="4" width="121.85546875" customWidth="1"/>
    <col min="5" max="5" width="8.140625" customWidth="1"/>
    <col min="6" max="6" width="9.140625" customWidth="1"/>
  </cols>
  <sheetData>
    <row r="1" spans="1:4" ht="18.75" x14ac:dyDescent="0.3">
      <c r="A1" s="16"/>
      <c r="B1" s="15" t="s">
        <v>23</v>
      </c>
      <c r="C1" s="16"/>
      <c r="D1" s="16"/>
    </row>
    <row r="2" spans="1:4" ht="18.75" x14ac:dyDescent="0.3">
      <c r="A2" s="16"/>
      <c r="B2" s="15"/>
      <c r="C2" s="16"/>
      <c r="D2" s="16"/>
    </row>
    <row r="3" spans="1:4" ht="18.75" x14ac:dyDescent="0.3">
      <c r="A3" s="16"/>
      <c r="B3" s="17" t="s">
        <v>24</v>
      </c>
      <c r="C3" s="16"/>
      <c r="D3" s="16"/>
    </row>
    <row r="4" spans="1:4" ht="18.75" x14ac:dyDescent="0.3">
      <c r="A4" s="16"/>
      <c r="B4" s="17" t="s">
        <v>25</v>
      </c>
      <c r="C4" s="16"/>
      <c r="D4" s="16"/>
    </row>
    <row r="5" spans="1:4" ht="18.75" x14ac:dyDescent="0.3">
      <c r="A5" s="16"/>
      <c r="B5" s="17" t="s">
        <v>26</v>
      </c>
      <c r="C5" s="16"/>
      <c r="D5" s="16"/>
    </row>
    <row r="6" spans="1:4" ht="21" x14ac:dyDescent="0.35">
      <c r="A6" s="16"/>
      <c r="B6" s="58" t="s">
        <v>27</v>
      </c>
      <c r="C6" s="16"/>
      <c r="D6" s="16"/>
    </row>
    <row r="7" spans="1:4" ht="18.75" x14ac:dyDescent="0.3">
      <c r="A7" s="16"/>
      <c r="B7" s="17" t="s">
        <v>28</v>
      </c>
      <c r="C7" s="16"/>
      <c r="D7" s="16"/>
    </row>
    <row r="8" spans="1:4" ht="18.75" x14ac:dyDescent="0.3">
      <c r="A8" s="16"/>
      <c r="B8" s="17" t="s">
        <v>29</v>
      </c>
      <c r="C8" s="16"/>
      <c r="D8" s="16"/>
    </row>
    <row r="9" spans="1:4" ht="18.75" x14ac:dyDescent="0.3">
      <c r="A9" s="16"/>
      <c r="B9" s="17" t="s">
        <v>30</v>
      </c>
      <c r="C9" s="16"/>
      <c r="D9" s="16"/>
    </row>
    <row r="10" spans="1:4" x14ac:dyDescent="0.25">
      <c r="A10" s="16"/>
      <c r="B10" s="16"/>
      <c r="C10" s="16"/>
      <c r="D10" s="16"/>
    </row>
    <row r="11" spans="1:4" x14ac:dyDescent="0.25">
      <c r="A11" s="16"/>
      <c r="B11" s="30" t="s">
        <v>31</v>
      </c>
      <c r="C11" t="s">
        <v>32</v>
      </c>
      <c r="D11" t="s">
        <v>33</v>
      </c>
    </row>
    <row r="12" spans="1:4" ht="45.75" customHeight="1" x14ac:dyDescent="0.25">
      <c r="A12" s="16"/>
      <c r="B12" s="46" t="s">
        <v>34</v>
      </c>
      <c r="C12" s="47" t="s">
        <v>35</v>
      </c>
      <c r="D12" s="1" t="s">
        <v>36</v>
      </c>
    </row>
    <row r="13" spans="1:4" ht="45" x14ac:dyDescent="0.25">
      <c r="A13" s="16"/>
      <c r="B13" s="46"/>
      <c r="C13" s="47" t="s">
        <v>37</v>
      </c>
      <c r="D13" s="1" t="s">
        <v>38</v>
      </c>
    </row>
    <row r="14" spans="1:4" x14ac:dyDescent="0.25">
      <c r="A14" s="16"/>
      <c r="B14" s="48" t="s">
        <v>39</v>
      </c>
      <c r="C14" s="48" t="s">
        <v>40</v>
      </c>
      <c r="D14" s="1" t="s">
        <v>41</v>
      </c>
    </row>
    <row r="15" spans="1:4" x14ac:dyDescent="0.25">
      <c r="A15" s="16"/>
      <c r="B15" s="48"/>
      <c r="C15" s="49" t="s">
        <v>42</v>
      </c>
      <c r="D15" s="1" t="s">
        <v>43</v>
      </c>
    </row>
    <row r="16" spans="1:4" x14ac:dyDescent="0.25">
      <c r="A16" s="16"/>
      <c r="B16" s="48"/>
      <c r="C16" s="49" t="s">
        <v>44</v>
      </c>
      <c r="D16" s="1" t="s">
        <v>45</v>
      </c>
    </row>
    <row r="17" spans="1:4" ht="30" x14ac:dyDescent="0.25">
      <c r="A17" s="16"/>
      <c r="B17" s="48"/>
      <c r="C17" s="48" t="s">
        <v>46</v>
      </c>
      <c r="D17" s="1" t="s">
        <v>47</v>
      </c>
    </row>
    <row r="18" spans="1:4" ht="30" x14ac:dyDescent="0.25">
      <c r="A18" s="16"/>
      <c r="B18" s="48"/>
      <c r="C18" s="49" t="s">
        <v>48</v>
      </c>
      <c r="D18" s="1" t="s">
        <v>49</v>
      </c>
    </row>
    <row r="19" spans="1:4" ht="30" x14ac:dyDescent="0.25">
      <c r="A19" s="16"/>
      <c r="B19" s="48"/>
      <c r="C19" s="49" t="s">
        <v>50</v>
      </c>
      <c r="D19" s="1" t="s">
        <v>51</v>
      </c>
    </row>
    <row r="20" spans="1:4" ht="30" x14ac:dyDescent="0.25">
      <c r="A20" s="16"/>
      <c r="B20" s="48"/>
      <c r="C20" s="49" t="s">
        <v>52</v>
      </c>
      <c r="D20" s="1" t="s">
        <v>53</v>
      </c>
    </row>
    <row r="21" spans="1:4" ht="30" x14ac:dyDescent="0.25">
      <c r="A21" s="16"/>
      <c r="B21" s="48"/>
      <c r="C21" s="49" t="s">
        <v>54</v>
      </c>
      <c r="D21" s="1" t="s">
        <v>55</v>
      </c>
    </row>
    <row r="22" spans="1:4" ht="30" x14ac:dyDescent="0.25">
      <c r="A22" s="16"/>
      <c r="B22" s="48"/>
      <c r="C22" s="49" t="s">
        <v>56</v>
      </c>
      <c r="D22" s="1" t="s">
        <v>57</v>
      </c>
    </row>
    <row r="23" spans="1:4" x14ac:dyDescent="0.25">
      <c r="A23" s="16"/>
      <c r="B23" s="48"/>
      <c r="C23" s="49" t="s">
        <v>58</v>
      </c>
      <c r="D23" s="1" t="s">
        <v>59</v>
      </c>
    </row>
    <row r="24" spans="1:4" ht="30" x14ac:dyDescent="0.25">
      <c r="A24" s="16"/>
      <c r="B24" s="48"/>
      <c r="C24" s="49" t="s">
        <v>60</v>
      </c>
      <c r="D24" s="1" t="s">
        <v>61</v>
      </c>
    </row>
    <row r="25" spans="1:4" ht="30" x14ac:dyDescent="0.25">
      <c r="A25" s="16"/>
      <c r="B25" s="48"/>
      <c r="C25" s="49" t="s">
        <v>62</v>
      </c>
      <c r="D25" s="1" t="s">
        <v>63</v>
      </c>
    </row>
    <row r="26" spans="1:4" ht="30" x14ac:dyDescent="0.25">
      <c r="A26" s="16"/>
      <c r="B26" s="48"/>
      <c r="C26" s="49" t="s">
        <v>64</v>
      </c>
      <c r="D26" s="1" t="s">
        <v>65</v>
      </c>
    </row>
    <row r="27" spans="1:4" ht="45" x14ac:dyDescent="0.25">
      <c r="A27" s="16"/>
      <c r="B27" s="48"/>
      <c r="C27" s="49" t="s">
        <v>66</v>
      </c>
      <c r="D27" s="1" t="s">
        <v>67</v>
      </c>
    </row>
    <row r="28" spans="1:4" x14ac:dyDescent="0.25">
      <c r="A28" s="16"/>
      <c r="B28" s="48"/>
      <c r="C28" s="49" t="s">
        <v>68</v>
      </c>
      <c r="D28" s="1" t="s">
        <v>69</v>
      </c>
    </row>
    <row r="29" spans="1:4" ht="30" x14ac:dyDescent="0.25">
      <c r="A29" s="16"/>
      <c r="B29" s="48"/>
      <c r="C29" s="49" t="s">
        <v>70</v>
      </c>
      <c r="D29" s="1" t="s">
        <v>71</v>
      </c>
    </row>
    <row r="30" spans="1:4" x14ac:dyDescent="0.25">
      <c r="A30" s="16"/>
      <c r="B30" s="48"/>
      <c r="C30" s="49" t="s">
        <v>72</v>
      </c>
      <c r="D30" s="1" t="s">
        <v>73</v>
      </c>
    </row>
    <row r="31" spans="1:4" x14ac:dyDescent="0.25">
      <c r="A31" s="16"/>
      <c r="B31" s="48"/>
      <c r="C31" s="49" t="s">
        <v>74</v>
      </c>
      <c r="D31" s="1" t="s">
        <v>75</v>
      </c>
    </row>
    <row r="32" spans="1:4" ht="41.25" customHeight="1" x14ac:dyDescent="0.25">
      <c r="A32" s="16"/>
      <c r="B32" s="48"/>
      <c r="C32" s="49" t="s">
        <v>76</v>
      </c>
      <c r="D32" s="1" t="s">
        <v>77</v>
      </c>
    </row>
    <row r="33" spans="1:4" ht="30" x14ac:dyDescent="0.25">
      <c r="A33" s="16"/>
      <c r="B33" s="48"/>
      <c r="C33" s="49" t="s">
        <v>78</v>
      </c>
      <c r="D33" s="1" t="s">
        <v>79</v>
      </c>
    </row>
    <row r="34" spans="1:4" ht="16.5" customHeight="1" x14ac:dyDescent="0.25">
      <c r="A34" s="16"/>
      <c r="B34" s="48"/>
      <c r="C34" s="49" t="s">
        <v>80</v>
      </c>
      <c r="D34" s="1" t="s">
        <v>81</v>
      </c>
    </row>
    <row r="35" spans="1:4" ht="399" customHeight="1" x14ac:dyDescent="0.25">
      <c r="A35" s="16"/>
      <c r="B35" s="48"/>
      <c r="C35" s="49" t="s">
        <v>82</v>
      </c>
      <c r="D35" s="57" t="s">
        <v>83</v>
      </c>
    </row>
    <row r="36" spans="1:4" ht="30" x14ac:dyDescent="0.25">
      <c r="A36" s="16"/>
      <c r="B36" s="48"/>
      <c r="C36" s="48" t="s">
        <v>84</v>
      </c>
      <c r="D36" s="1" t="s">
        <v>85</v>
      </c>
    </row>
    <row r="37" spans="1:4" x14ac:dyDescent="0.25">
      <c r="A37" s="16"/>
      <c r="B37" s="48"/>
      <c r="C37" s="49" t="s">
        <v>86</v>
      </c>
      <c r="D37" s="1" t="s">
        <v>87</v>
      </c>
    </row>
    <row r="38" spans="1:4" x14ac:dyDescent="0.25">
      <c r="A38" s="16"/>
      <c r="B38" s="48"/>
      <c r="C38" s="49" t="s">
        <v>88</v>
      </c>
      <c r="D38" s="1" t="s">
        <v>89</v>
      </c>
    </row>
    <row r="39" spans="1:4" ht="45" x14ac:dyDescent="0.25">
      <c r="A39" s="16"/>
      <c r="B39" s="48"/>
      <c r="C39" s="49" t="s">
        <v>90</v>
      </c>
      <c r="D39" s="1" t="s">
        <v>91</v>
      </c>
    </row>
    <row r="40" spans="1:4" ht="30" x14ac:dyDescent="0.25">
      <c r="A40" s="16"/>
      <c r="B40" s="48"/>
      <c r="C40" s="49" t="s">
        <v>92</v>
      </c>
      <c r="D40" s="1" t="s">
        <v>93</v>
      </c>
    </row>
    <row r="41" spans="1:4" ht="45" x14ac:dyDescent="0.25">
      <c r="A41" s="16"/>
      <c r="B41" s="48"/>
      <c r="C41" s="49" t="s">
        <v>94</v>
      </c>
      <c r="D41" s="1" t="s">
        <v>95</v>
      </c>
    </row>
    <row r="42" spans="1:4" ht="30" x14ac:dyDescent="0.25">
      <c r="A42" s="16"/>
      <c r="B42" s="48"/>
      <c r="C42" s="49" t="s">
        <v>96</v>
      </c>
      <c r="D42" s="1" t="s">
        <v>97</v>
      </c>
    </row>
    <row r="43" spans="1:4" ht="45" x14ac:dyDescent="0.25">
      <c r="A43" s="16"/>
      <c r="B43" s="48"/>
      <c r="C43" s="49" t="s">
        <v>98</v>
      </c>
      <c r="D43" s="1" t="s">
        <v>99</v>
      </c>
    </row>
    <row r="44" spans="1:4" ht="30" x14ac:dyDescent="0.25">
      <c r="A44" s="16"/>
      <c r="B44" s="48"/>
      <c r="C44" s="49" t="s">
        <v>100</v>
      </c>
      <c r="D44" s="1" t="s">
        <v>101</v>
      </c>
    </row>
    <row r="45" spans="1:4" x14ac:dyDescent="0.25">
      <c r="A45" s="16"/>
      <c r="B45" s="48"/>
      <c r="C45" s="49" t="s">
        <v>102</v>
      </c>
      <c r="D45" s="1" t="s">
        <v>103</v>
      </c>
    </row>
    <row r="46" spans="1:4" x14ac:dyDescent="0.25">
      <c r="A46" s="16"/>
      <c r="B46" s="48"/>
      <c r="C46" s="49" t="s">
        <v>104</v>
      </c>
      <c r="D46" s="1" t="s">
        <v>105</v>
      </c>
    </row>
    <row r="47" spans="1:4" ht="30" x14ac:dyDescent="0.25">
      <c r="A47" s="16"/>
      <c r="B47" s="48"/>
      <c r="C47" s="49" t="s">
        <v>106</v>
      </c>
      <c r="D47" s="1" t="s">
        <v>107</v>
      </c>
    </row>
    <row r="48" spans="1:4" ht="30" x14ac:dyDescent="0.25">
      <c r="A48" s="16"/>
      <c r="B48" s="48"/>
      <c r="C48" s="49" t="s">
        <v>108</v>
      </c>
      <c r="D48" s="1" t="s">
        <v>109</v>
      </c>
    </row>
    <row r="49" spans="1:4" ht="30" x14ac:dyDescent="0.25">
      <c r="A49" s="16"/>
      <c r="B49" s="48"/>
      <c r="C49" s="49" t="s">
        <v>110</v>
      </c>
      <c r="D49" s="1" t="s">
        <v>109</v>
      </c>
    </row>
    <row r="50" spans="1:4" ht="30" x14ac:dyDescent="0.25">
      <c r="A50" s="16"/>
      <c r="B50" s="48"/>
      <c r="C50" s="49" t="s">
        <v>111</v>
      </c>
      <c r="D50" s="1" t="s">
        <v>109</v>
      </c>
    </row>
    <row r="51" spans="1:4" ht="30" x14ac:dyDescent="0.25">
      <c r="A51" s="16"/>
      <c r="B51" s="48"/>
      <c r="C51" s="49" t="s">
        <v>112</v>
      </c>
      <c r="D51" s="1" t="s">
        <v>109</v>
      </c>
    </row>
    <row r="52" spans="1:4" x14ac:dyDescent="0.25">
      <c r="A52" s="16"/>
      <c r="B52" s="48"/>
      <c r="C52" s="49" t="s">
        <v>113</v>
      </c>
      <c r="D52" s="1" t="s">
        <v>114</v>
      </c>
    </row>
    <row r="53" spans="1:4" x14ac:dyDescent="0.25">
      <c r="A53" s="16"/>
      <c r="B53" s="48"/>
      <c r="C53" s="50" t="s">
        <v>115</v>
      </c>
      <c r="D53" s="1" t="s">
        <v>116</v>
      </c>
    </row>
    <row r="54" spans="1:4" x14ac:dyDescent="0.25">
      <c r="A54" s="16"/>
      <c r="B54" s="48"/>
      <c r="C54" s="50" t="s">
        <v>117</v>
      </c>
      <c r="D54" s="1" t="s">
        <v>116</v>
      </c>
    </row>
    <row r="55" spans="1:4" x14ac:dyDescent="0.25">
      <c r="A55" s="16"/>
      <c r="B55" s="72" t="s">
        <v>118</v>
      </c>
      <c r="C55" s="72" t="s">
        <v>119</v>
      </c>
      <c r="D55" s="59" t="s">
        <v>120</v>
      </c>
    </row>
    <row r="56" spans="1:4" x14ac:dyDescent="0.25">
      <c r="A56" s="16"/>
      <c r="B56" s="72"/>
      <c r="C56" s="72" t="s">
        <v>121</v>
      </c>
      <c r="D56" s="1" t="s">
        <v>122</v>
      </c>
    </row>
    <row r="57" spans="1:4" x14ac:dyDescent="0.25">
      <c r="A57" s="16"/>
      <c r="B57" s="16"/>
      <c r="C57" s="16"/>
      <c r="D57" s="16"/>
    </row>
    <row r="58" spans="1:4" x14ac:dyDescent="0.25">
      <c r="A58" s="16"/>
      <c r="B58" s="16"/>
      <c r="C58" s="16"/>
      <c r="D58" s="16"/>
    </row>
    <row r="59" spans="1:4" x14ac:dyDescent="0.25">
      <c r="A59" s="16"/>
      <c r="B59" s="16"/>
      <c r="C59" s="16"/>
      <c r="D59" s="16"/>
    </row>
    <row r="60" spans="1:4" x14ac:dyDescent="0.25">
      <c r="A60" s="16"/>
      <c r="B60" s="16"/>
      <c r="C60" s="16"/>
      <c r="D60" s="16"/>
    </row>
    <row r="61" spans="1:4" x14ac:dyDescent="0.25">
      <c r="A61" s="16"/>
      <c r="B61" s="16"/>
      <c r="C61" s="16"/>
      <c r="D61" s="16"/>
    </row>
    <row r="62" spans="1:4" x14ac:dyDescent="0.25">
      <c r="A62" s="16"/>
      <c r="B62" s="16"/>
      <c r="C62" s="16"/>
      <c r="D62" s="16"/>
    </row>
    <row r="63" spans="1:4" x14ac:dyDescent="0.25">
      <c r="A63" s="16"/>
      <c r="B63" s="16"/>
      <c r="C63" s="16"/>
      <c r="D63" s="16"/>
    </row>
    <row r="64" spans="1:4" x14ac:dyDescent="0.25">
      <c r="A64" s="16"/>
      <c r="B64" s="16"/>
      <c r="C64" s="16"/>
      <c r="D64" s="16"/>
    </row>
    <row r="65" spans="1:4" x14ac:dyDescent="0.25">
      <c r="A65" s="16"/>
      <c r="B65" s="16"/>
      <c r="C65" s="16"/>
      <c r="D65" s="16"/>
    </row>
    <row r="66" spans="1:4" x14ac:dyDescent="0.25">
      <c r="A66" s="16"/>
      <c r="B66" s="16"/>
      <c r="C66" s="16"/>
      <c r="D66" s="16"/>
    </row>
    <row r="67" spans="1:4" x14ac:dyDescent="0.25">
      <c r="A67" s="16"/>
      <c r="B67" s="16"/>
      <c r="C67" s="16"/>
      <c r="D67" s="16"/>
    </row>
    <row r="68" spans="1:4" x14ac:dyDescent="0.25">
      <c r="A68" s="16"/>
      <c r="B68" s="16"/>
      <c r="C68" s="16"/>
      <c r="D68" s="16"/>
    </row>
    <row r="69" spans="1:4" x14ac:dyDescent="0.25">
      <c r="A69" s="16"/>
      <c r="B69" s="16"/>
      <c r="C69" s="16"/>
      <c r="D69" s="16"/>
    </row>
    <row r="70" spans="1:4" x14ac:dyDescent="0.25">
      <c r="A70" s="16"/>
      <c r="B70" s="16"/>
      <c r="C70" s="16"/>
      <c r="D70" s="16"/>
    </row>
    <row r="71" spans="1:4" x14ac:dyDescent="0.25">
      <c r="A71" s="16"/>
      <c r="B71" s="16"/>
      <c r="C71" s="16"/>
      <c r="D71" s="16"/>
    </row>
    <row r="72" spans="1:4" x14ac:dyDescent="0.25">
      <c r="A72" s="16"/>
      <c r="B72" s="16"/>
      <c r="C72" s="16"/>
      <c r="D72" s="16"/>
    </row>
    <row r="73" spans="1:4" x14ac:dyDescent="0.25">
      <c r="A73" s="16"/>
      <c r="B73" s="16"/>
      <c r="C73" s="16"/>
      <c r="D73" s="16"/>
    </row>
    <row r="74" spans="1:4" x14ac:dyDescent="0.25">
      <c r="A74" s="16"/>
      <c r="B74" s="16"/>
      <c r="C74" s="16"/>
      <c r="D74" s="16"/>
    </row>
    <row r="75" spans="1:4" x14ac:dyDescent="0.25">
      <c r="A75" s="16"/>
      <c r="B75" s="16"/>
      <c r="C75" s="16"/>
      <c r="D75" s="16"/>
    </row>
    <row r="76" spans="1:4" x14ac:dyDescent="0.25">
      <c r="A76" s="16"/>
      <c r="B76" s="16"/>
      <c r="C76" s="16"/>
      <c r="D76" s="16"/>
    </row>
    <row r="77" spans="1:4" x14ac:dyDescent="0.25">
      <c r="A77" s="16"/>
      <c r="B77" s="16"/>
      <c r="C77" s="16"/>
      <c r="D77" s="16"/>
    </row>
    <row r="78" spans="1:4" x14ac:dyDescent="0.25">
      <c r="A78" s="16"/>
      <c r="B78" s="16"/>
      <c r="C78" s="16"/>
      <c r="D78" s="16"/>
    </row>
    <row r="79" spans="1:4" x14ac:dyDescent="0.25">
      <c r="A79" s="16"/>
      <c r="B79" s="16"/>
      <c r="C79" s="16"/>
      <c r="D79" s="16"/>
    </row>
    <row r="80" spans="1:4" x14ac:dyDescent="0.25">
      <c r="A80" s="16"/>
      <c r="B80" s="16"/>
      <c r="C80" s="16"/>
      <c r="D80" s="16"/>
    </row>
    <row r="81" spans="1:4" x14ac:dyDescent="0.25">
      <c r="A81" s="16"/>
      <c r="B81" s="16"/>
      <c r="C81" s="16"/>
      <c r="D81" s="16"/>
    </row>
    <row r="82" spans="1:4" x14ac:dyDescent="0.25">
      <c r="A82" s="16"/>
      <c r="B82" s="16"/>
      <c r="C82" s="16"/>
      <c r="D82" s="16"/>
    </row>
    <row r="83" spans="1:4" x14ac:dyDescent="0.25">
      <c r="A83" s="16"/>
      <c r="B83" s="16"/>
      <c r="C83" s="16"/>
      <c r="D83" s="16"/>
    </row>
    <row r="84" spans="1:4" x14ac:dyDescent="0.25">
      <c r="A84" s="16"/>
      <c r="B84" s="16"/>
      <c r="C84" s="16"/>
      <c r="D84" s="16"/>
    </row>
    <row r="85" spans="1:4" x14ac:dyDescent="0.25">
      <c r="A85" s="16"/>
      <c r="B85" s="16"/>
      <c r="C85" s="16"/>
      <c r="D85" s="16"/>
    </row>
    <row r="86" spans="1:4" x14ac:dyDescent="0.25">
      <c r="A86" s="16"/>
      <c r="B86" s="16"/>
      <c r="C86" s="16"/>
      <c r="D86" s="16"/>
    </row>
    <row r="87" spans="1:4" x14ac:dyDescent="0.25">
      <c r="A87" s="16"/>
      <c r="B87" s="16"/>
      <c r="C87" s="16"/>
      <c r="D87" s="16"/>
    </row>
    <row r="88" spans="1:4" x14ac:dyDescent="0.25">
      <c r="A88" s="16"/>
      <c r="B88" s="16"/>
      <c r="C88" s="16"/>
      <c r="D88" s="16"/>
    </row>
    <row r="89" spans="1:4" x14ac:dyDescent="0.25">
      <c r="A89" s="16"/>
      <c r="B89" s="16"/>
      <c r="C89" s="16"/>
      <c r="D89" s="16"/>
    </row>
    <row r="90" spans="1:4" x14ac:dyDescent="0.25">
      <c r="A90" s="16"/>
      <c r="B90" s="16"/>
      <c r="C90" s="16"/>
      <c r="D90" s="16"/>
    </row>
    <row r="91" spans="1:4" x14ac:dyDescent="0.25">
      <c r="A91" s="16"/>
      <c r="B91" s="16"/>
      <c r="C91" s="16"/>
      <c r="D91" s="16"/>
    </row>
    <row r="92" spans="1:4" x14ac:dyDescent="0.25">
      <c r="A92" s="16"/>
      <c r="B92" s="16"/>
      <c r="C92" s="16"/>
      <c r="D92" s="16"/>
    </row>
    <row r="93" spans="1:4" x14ac:dyDescent="0.25">
      <c r="A93" s="16"/>
      <c r="B93" s="16"/>
    </row>
  </sheetData>
  <sheetProtection algorithmName="SHA-512" hashValue="W9QQJIdVmOSb9X99rHfeAiL3N7GSLc12W3hoPgtdsX5+fcr/RD/6Rqgdbt7L9ckFwbdEQW+J/QrVBTcvAGDyKg==" saltValue="wociP/C/ih3RFZ6GliLWTw==" spinCount="100000" sheet="1" objects="1" scenarios="1"/>
  <hyperlinks>
    <hyperlink ref="B6" r:id="rId1" xr:uid="{4C3F8DD8-EDFD-45BB-9C0D-81618939F7A4}"/>
  </hyperlinks>
  <pageMargins left="0.7" right="0.7" top="0.75" bottom="0.75" header="0.3" footer="0.3"/>
  <pageSetup orientation="portrait" horizontalDpi="90" verticalDpi="90"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EC965-0889-4674-899F-2BA49D744CBF}">
  <sheetPr>
    <tabColor theme="5"/>
  </sheetPr>
  <dimension ref="B1:F26"/>
  <sheetViews>
    <sheetView tabSelected="1" zoomScale="130" zoomScaleNormal="130" workbookViewId="0">
      <selection activeCell="G22" sqref="G22"/>
    </sheetView>
  </sheetViews>
  <sheetFormatPr defaultRowHeight="15" x14ac:dyDescent="0.25"/>
  <cols>
    <col min="1" max="1" width="2.28515625" customWidth="1"/>
    <col min="2" max="2" width="29.28515625" customWidth="1"/>
    <col min="3" max="3" width="11.28515625" customWidth="1"/>
    <col min="4" max="4" width="11.42578125" customWidth="1"/>
    <col min="5" max="5" width="30.5703125" customWidth="1"/>
    <col min="6" max="6" width="29.85546875" customWidth="1"/>
    <col min="7" max="7" width="18.42578125" customWidth="1"/>
  </cols>
  <sheetData>
    <row r="1" spans="2:6" ht="18.75" x14ac:dyDescent="0.3">
      <c r="B1" s="8" t="s">
        <v>123</v>
      </c>
      <c r="C1" s="8"/>
      <c r="D1" s="8"/>
      <c r="E1" s="8"/>
    </row>
    <row r="2" spans="2:6" ht="15.75" x14ac:dyDescent="0.25">
      <c r="B2" s="10" t="s">
        <v>124</v>
      </c>
      <c r="C2" s="11">
        <f>SFY</f>
        <v>2026</v>
      </c>
      <c r="D2" s="10"/>
    </row>
    <row r="4" spans="2:6" ht="15.75" x14ac:dyDescent="0.25">
      <c r="B4" s="10" t="s">
        <v>125</v>
      </c>
    </row>
    <row r="5" spans="2:6" x14ac:dyDescent="0.25">
      <c r="B5" s="2"/>
      <c r="C5" s="2"/>
      <c r="D5" s="2"/>
      <c r="E5" s="2"/>
    </row>
    <row r="6" spans="2:6" ht="45" x14ac:dyDescent="0.25">
      <c r="B6" t="s">
        <v>126</v>
      </c>
      <c r="C6" s="1" t="s">
        <v>127</v>
      </c>
      <c r="D6" s="1" t="s">
        <v>128</v>
      </c>
      <c r="E6" s="32" t="s">
        <v>129</v>
      </c>
    </row>
    <row r="7" spans="2:6" x14ac:dyDescent="0.25">
      <c r="B7" s="7" t="s">
        <v>5</v>
      </c>
      <c r="C7" s="20">
        <v>45839</v>
      </c>
      <c r="D7" s="20">
        <v>45930</v>
      </c>
      <c r="E7" s="25"/>
    </row>
    <row r="8" spans="2:6" x14ac:dyDescent="0.25">
      <c r="B8" s="2" t="s">
        <v>6</v>
      </c>
      <c r="C8" s="21">
        <v>45931</v>
      </c>
      <c r="D8" s="21">
        <v>46022</v>
      </c>
      <c r="E8" s="25"/>
    </row>
    <row r="9" spans="2:6" x14ac:dyDescent="0.25">
      <c r="B9" s="2" t="s">
        <v>7</v>
      </c>
      <c r="C9" s="21">
        <v>46023</v>
      </c>
      <c r="D9" s="21">
        <v>46112</v>
      </c>
      <c r="E9" s="25"/>
    </row>
    <row r="10" spans="2:6" x14ac:dyDescent="0.25">
      <c r="B10" s="2" t="s">
        <v>8</v>
      </c>
      <c r="C10" s="21">
        <v>46113</v>
      </c>
      <c r="D10" s="21">
        <v>46203</v>
      </c>
      <c r="E10" s="25"/>
    </row>
    <row r="11" spans="2:6" x14ac:dyDescent="0.25">
      <c r="F11" s="24"/>
    </row>
    <row r="12" spans="2:6" x14ac:dyDescent="0.25">
      <c r="B12" s="2" t="s">
        <v>130</v>
      </c>
      <c r="C12" s="2"/>
      <c r="D12" s="2"/>
      <c r="E12" s="22" t="str">
        <f>IF(SUM(Table4[Total adults who received recovery residence service during the quarter])&gt;0,SUM(Table4[Total adults who received recovery residence service during the quarter]),"No Data")</f>
        <v>No Data</v>
      </c>
    </row>
    <row r="13" spans="2:6" x14ac:dyDescent="0.25">
      <c r="B13" s="45"/>
    </row>
    <row r="14" spans="2:6" ht="15.75" x14ac:dyDescent="0.25">
      <c r="B14" s="10" t="s">
        <v>131</v>
      </c>
    </row>
    <row r="15" spans="2:6" x14ac:dyDescent="0.25">
      <c r="B15" t="s">
        <v>132</v>
      </c>
      <c r="C15" s="1"/>
      <c r="D15" s="1"/>
      <c r="E15" s="1"/>
      <c r="F15" s="1"/>
    </row>
    <row r="16" spans="2:6" x14ac:dyDescent="0.25">
      <c r="B16" s="45" t="s">
        <v>133</v>
      </c>
    </row>
    <row r="17" spans="2:6" x14ac:dyDescent="0.25">
      <c r="B17" s="45"/>
    </row>
    <row r="18" spans="2:6" ht="30" x14ac:dyDescent="0.25">
      <c r="B18" s="61" t="s">
        <v>134</v>
      </c>
      <c r="C18" s="62" t="s">
        <v>127</v>
      </c>
      <c r="D18" s="62" t="s">
        <v>128</v>
      </c>
      <c r="E18" s="63" t="s">
        <v>135</v>
      </c>
      <c r="F18" s="64" t="s">
        <v>136</v>
      </c>
    </row>
    <row r="19" spans="2:6" x14ac:dyDescent="0.25">
      <c r="B19" s="66" t="s">
        <v>137</v>
      </c>
      <c r="C19" s="67">
        <v>45839</v>
      </c>
      <c r="D19" s="67">
        <v>45930</v>
      </c>
      <c r="E19" s="68" t="s">
        <v>138</v>
      </c>
      <c r="F19" s="68"/>
    </row>
    <row r="20" spans="2:6" x14ac:dyDescent="0.25">
      <c r="B20" s="66" t="s">
        <v>139</v>
      </c>
      <c r="C20" s="69">
        <v>45839</v>
      </c>
      <c r="D20" s="69">
        <v>46022</v>
      </c>
      <c r="E20" s="68" t="s">
        <v>140</v>
      </c>
      <c r="F20" s="68"/>
    </row>
    <row r="21" spans="2:6" x14ac:dyDescent="0.25">
      <c r="B21" s="7" t="s">
        <v>5</v>
      </c>
      <c r="C21" s="20">
        <v>45839</v>
      </c>
      <c r="D21" s="20">
        <v>45930</v>
      </c>
      <c r="E21" s="65"/>
      <c r="F21" t="str">
        <f>IF(Table17[[#This Row],[Total unduplicated adults served (cumulative from 7/1/2025)]]&lt;&gt;"","", "Complete this field for Q"&amp;ROW()-20&amp;" Report")</f>
        <v>Complete this field for Q1 Report</v>
      </c>
    </row>
    <row r="22" spans="2:6" x14ac:dyDescent="0.25">
      <c r="B22" s="2" t="s">
        <v>141</v>
      </c>
      <c r="C22" s="21">
        <v>45839</v>
      </c>
      <c r="D22" s="21">
        <v>46022</v>
      </c>
      <c r="E22" s="65"/>
      <c r="F22" t="str">
        <f>IF(Table17[[#This Row],[Total unduplicated adults served (cumulative from 7/1/2025)]]&lt;&gt;"","", "Complete this field for Q"&amp;ROW()-20&amp;" Report")</f>
        <v>Complete this field for Q2 Report</v>
      </c>
    </row>
    <row r="23" spans="2:6" x14ac:dyDescent="0.25">
      <c r="B23" s="2" t="s">
        <v>142</v>
      </c>
      <c r="C23" s="21">
        <v>45839</v>
      </c>
      <c r="D23" s="21">
        <v>46112</v>
      </c>
      <c r="E23" s="25"/>
      <c r="F23" t="str">
        <f>IF(Table17[[#This Row],[Total unduplicated adults served (cumulative from 7/1/2025)]]&lt;&gt;"","", "Complete this field for Q"&amp;ROW()-20&amp;" Report")</f>
        <v>Complete this field for Q3 Report</v>
      </c>
    </row>
    <row r="24" spans="2:6" x14ac:dyDescent="0.25">
      <c r="B24" s="2" t="s">
        <v>143</v>
      </c>
      <c r="C24" s="21">
        <v>45839</v>
      </c>
      <c r="D24" s="21">
        <v>46203</v>
      </c>
      <c r="E24" s="25"/>
      <c r="F24" t="str">
        <f>IF(Table17[[#This Row],[Total unduplicated adults served (cumulative from 7/1/2025)]]&lt;&gt;"","", "Complete this field for Q"&amp;ROW()-20&amp;" Report")</f>
        <v>Complete this field for Q4 Report</v>
      </c>
    </row>
    <row r="26" spans="2:6" x14ac:dyDescent="0.25">
      <c r="B26" s="2" t="s">
        <v>144</v>
      </c>
      <c r="C26" s="2"/>
      <c r="D26" s="2"/>
      <c r="E26" s="22" t="str">
        <f ca="1">IFERROR(INDEX(E21:E24,MATCH(TODAY(),D21:D24,1)),"No Data")</f>
        <v>No Data</v>
      </c>
    </row>
  </sheetData>
  <sheetProtection algorithmName="SHA-512" hashValue="okfnrnCJCLzWGZF1dlw7Hrr/ELYtLJMnUaEqWm5WO8f6ctN4PH3w4Zz1pA3I5cYS9peMt46/rBtJjPOFpOISfQ==" saltValue="mj/SXoXRg9GXT7rVEIcEcw==" spinCount="100000" sheet="1" objects="1" scenarios="1"/>
  <phoneticPr fontId="2" type="noConversion"/>
  <dataValidations count="2">
    <dataValidation type="whole" operator="greaterThanOrEqual" allowBlank="1" showInputMessage="1" showErrorMessage="1" errorTitle="Error" error="Please enter a whole number" promptTitle="Number Served" prompt="Enter the total number of unique people served in the recovery residence for each quarter in SFY26" sqref="E7:E10" xr:uid="{7AB6718F-B249-49EF-8217-CB25B0C9E8C0}">
      <formula1>0</formula1>
    </dataValidation>
    <dataValidation type="whole" operator="greaterThanOrEqual" allowBlank="1" showInputMessage="1" showErrorMessage="1" errorTitle="Error" error="Please enter a whole number" promptTitle="Number Served (Unduplicated)" prompt="Report the number of unduplicated people served since the start of SFY26 (July 1, 2025). Count each person only once, even if they received services in multiple quarters." sqref="E21:E24" xr:uid="{36F9AC8F-7996-446F-932F-50DD3E8A6337}">
      <formula1>0</formula1>
    </dataValidation>
  </dataValidations>
  <pageMargins left="0.7" right="0.7" top="0.75" bottom="0.75" header="0.3" footer="0.3"/>
  <pageSetup orientation="portrait" horizontalDpi="90" verticalDpi="90" r:id="rId1"/>
  <ignoredErrors>
    <ignoredError sqref="E26" formulaRange="1"/>
  </ignoredErrors>
  <tableParts count="2">
    <tablePart r:id="rId2"/>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A2127-E64C-4C88-9D60-7B696D7084E1}">
  <sheetPr>
    <tabColor theme="9"/>
  </sheetPr>
  <dimension ref="B1:AS200"/>
  <sheetViews>
    <sheetView topLeftCell="P1" zoomScale="96" zoomScaleNormal="96" workbookViewId="0">
      <pane ySplit="7" topLeftCell="A8" activePane="bottomLeft" state="frozen"/>
      <selection pane="bottomLeft" activeCell="J7" sqref="J7"/>
    </sheetView>
  </sheetViews>
  <sheetFormatPr defaultRowHeight="15" customHeight="1" x14ac:dyDescent="0.25"/>
  <cols>
    <col min="1" max="1" width="2.28515625" customWidth="1"/>
    <col min="2" max="2" width="4" hidden="1" customWidth="1"/>
    <col min="3" max="3" width="32.28515625" customWidth="1"/>
    <col min="4" max="4" width="15" hidden="1" customWidth="1"/>
    <col min="5" max="5" width="16.140625" hidden="1" customWidth="1"/>
    <col min="6" max="6" width="12.5703125" bestFit="1" customWidth="1"/>
    <col min="7" max="7" width="13.42578125" bestFit="1" customWidth="1"/>
    <col min="8" max="8" width="13.42578125" customWidth="1"/>
    <col min="9" max="9" width="18.42578125" bestFit="1" customWidth="1"/>
    <col min="10" max="10" width="15.5703125" bestFit="1" customWidth="1"/>
    <col min="11" max="11" width="15.5703125" customWidth="1"/>
    <col min="12" max="13" width="14.5703125" customWidth="1"/>
    <col min="14" max="14" width="14.28515625" bestFit="1" customWidth="1"/>
    <col min="15" max="15" width="19.5703125" bestFit="1" customWidth="1"/>
    <col min="16" max="16" width="19.28515625" customWidth="1"/>
    <col min="17" max="17" width="13.42578125" customWidth="1"/>
    <col min="18" max="18" width="15.5703125" customWidth="1"/>
    <col min="19" max="20" width="13.85546875" bestFit="1" customWidth="1"/>
    <col min="21" max="21" width="11.7109375" customWidth="1"/>
    <col min="22" max="22" width="13.28515625" bestFit="1" customWidth="1"/>
    <col min="23" max="23" width="14.85546875" bestFit="1" customWidth="1"/>
    <col min="24" max="24" width="12.28515625" bestFit="1" customWidth="1"/>
    <col min="25" max="25" width="19.28515625" bestFit="1" customWidth="1"/>
    <col min="26" max="26" width="14.5703125" bestFit="1" customWidth="1"/>
    <col min="27" max="27" width="14.5703125" customWidth="1"/>
    <col min="28" max="28" width="17.42578125" bestFit="1" customWidth="1"/>
    <col min="29" max="29" width="17.42578125" customWidth="1"/>
    <col min="30" max="30" width="17.85546875" customWidth="1"/>
    <col min="31" max="31" width="19.140625" customWidth="1"/>
    <col min="32" max="33" width="18" customWidth="1"/>
    <col min="34" max="34" width="14.5703125" customWidth="1"/>
    <col min="35" max="36" width="15.85546875" customWidth="1"/>
    <col min="37" max="37" width="36.42578125" customWidth="1"/>
    <col min="38" max="38" width="15.7109375" customWidth="1"/>
    <col min="39" max="39" width="15.140625" customWidth="1"/>
    <col min="40" max="40" width="17" customWidth="1"/>
    <col min="41" max="42" width="10.85546875" customWidth="1"/>
    <col min="43" max="43" width="12.85546875" customWidth="1"/>
    <col min="44" max="44" width="13.85546875" customWidth="1"/>
    <col min="45" max="45" width="14" customWidth="1"/>
  </cols>
  <sheetData>
    <row r="1" spans="2:45" ht="18.75" x14ac:dyDescent="0.3">
      <c r="C1" s="8" t="s">
        <v>123</v>
      </c>
      <c r="D1" s="8"/>
    </row>
    <row r="2" spans="2:45" x14ac:dyDescent="0.25">
      <c r="C2" s="2"/>
      <c r="D2" s="2"/>
    </row>
    <row r="3" spans="2:45" ht="15.75" x14ac:dyDescent="0.25">
      <c r="C3" s="9" t="s">
        <v>145</v>
      </c>
      <c r="D3" s="9"/>
      <c r="I3" s="3"/>
    </row>
    <row r="5" spans="2:45" ht="15.75" x14ac:dyDescent="0.25">
      <c r="C5" s="10" t="s">
        <v>124</v>
      </c>
      <c r="D5" s="10"/>
      <c r="E5" s="9"/>
      <c r="F5" s="11">
        <v>2026</v>
      </c>
    </row>
    <row r="6" spans="2:45" s="1" customFormat="1" x14ac:dyDescent="0.25">
      <c r="AK6" s="19"/>
      <c r="AL6" s="71" t="s">
        <v>146</v>
      </c>
      <c r="AM6" s="70"/>
      <c r="AN6" s="70"/>
      <c r="AO6" s="70"/>
      <c r="AP6" s="70"/>
      <c r="AQ6" s="70"/>
    </row>
    <row r="7" spans="2:45" s="1" customFormat="1" ht="132.75" customHeight="1" x14ac:dyDescent="0.25">
      <c r="B7" s="1" t="s">
        <v>147</v>
      </c>
      <c r="C7" s="1" t="s">
        <v>40</v>
      </c>
      <c r="D7" s="1" t="s">
        <v>148</v>
      </c>
      <c r="E7" s="1" t="s">
        <v>149</v>
      </c>
      <c r="F7" s="1" t="s">
        <v>42</v>
      </c>
      <c r="G7" s="1" t="s">
        <v>44</v>
      </c>
      <c r="H7" s="73" t="s">
        <v>150</v>
      </c>
      <c r="I7" s="1" t="s">
        <v>48</v>
      </c>
      <c r="J7" s="1" t="s">
        <v>50</v>
      </c>
      <c r="K7" s="1" t="s">
        <v>52</v>
      </c>
      <c r="L7" s="31" t="s">
        <v>54</v>
      </c>
      <c r="M7" s="31" t="s">
        <v>56</v>
      </c>
      <c r="N7" s="31" t="s">
        <v>58</v>
      </c>
      <c r="O7" s="31" t="s">
        <v>60</v>
      </c>
      <c r="P7" s="31" t="s">
        <v>62</v>
      </c>
      <c r="Q7" s="31" t="s">
        <v>64</v>
      </c>
      <c r="R7" s="31" t="s">
        <v>151</v>
      </c>
      <c r="S7" s="1" t="s">
        <v>68</v>
      </c>
      <c r="T7" s="1" t="s">
        <v>70</v>
      </c>
      <c r="U7" s="1" t="s">
        <v>72</v>
      </c>
      <c r="V7" s="1" t="s">
        <v>74</v>
      </c>
      <c r="W7" s="1" t="s">
        <v>76</v>
      </c>
      <c r="X7" s="1" t="s">
        <v>78</v>
      </c>
      <c r="Y7" s="1" t="s">
        <v>152</v>
      </c>
      <c r="Z7" s="1" t="s">
        <v>82</v>
      </c>
      <c r="AA7" s="73" t="s">
        <v>153</v>
      </c>
      <c r="AB7" s="1" t="s">
        <v>86</v>
      </c>
      <c r="AC7" s="1" t="s">
        <v>88</v>
      </c>
      <c r="AD7" s="31" t="s">
        <v>154</v>
      </c>
      <c r="AE7" s="1" t="s">
        <v>92</v>
      </c>
      <c r="AF7" s="1" t="s">
        <v>94</v>
      </c>
      <c r="AG7" s="1" t="s">
        <v>96</v>
      </c>
      <c r="AH7" s="1" t="s">
        <v>155</v>
      </c>
      <c r="AI7" s="1" t="s">
        <v>100</v>
      </c>
      <c r="AJ7" s="1" t="s">
        <v>102</v>
      </c>
      <c r="AK7" s="1" t="s">
        <v>104</v>
      </c>
      <c r="AL7" s="13" t="s">
        <v>106</v>
      </c>
      <c r="AM7" s="13" t="s">
        <v>108</v>
      </c>
      <c r="AN7" s="13" t="s">
        <v>110</v>
      </c>
      <c r="AO7" s="13" t="s">
        <v>111</v>
      </c>
      <c r="AP7" s="13" t="s">
        <v>112</v>
      </c>
      <c r="AQ7" s="13" t="s">
        <v>113</v>
      </c>
      <c r="AR7" s="12" t="s">
        <v>156</v>
      </c>
      <c r="AS7" s="12" t="s">
        <v>117</v>
      </c>
    </row>
    <row r="8" spans="2:45" x14ac:dyDescent="0.25">
      <c r="B8">
        <v>1</v>
      </c>
      <c r="C8" s="4"/>
      <c r="D8" t="str">
        <f>_xlfn.XLOOKUP(tblRRData[[#This Row],[Recovery Residence Name/Location]],luLocation[Location],luLocation[Organization],"")</f>
        <v/>
      </c>
      <c r="E8" t="str" cm="1">
        <f t="array" ref="E8">IFERROR(_xlfn.XLOOKUP(tblRRData[[#This Row],[Recovery Residence Name/Location]],luLocation[[#All],[Location]],luLocation[[#All],[Location Code]])&amp;"-"&amp;tblRRData[[#This Row],[Row Number Number]]&amp;"-"&amp;SFY,"")</f>
        <v/>
      </c>
      <c r="F8" s="4"/>
      <c r="G8" s="5"/>
      <c r="H8" s="5"/>
      <c r="I8" s="4"/>
      <c r="J8" s="4"/>
      <c r="K8" s="4"/>
      <c r="L8" s="4"/>
      <c r="M8" s="4"/>
      <c r="N8" s="4"/>
      <c r="O8" s="6"/>
      <c r="P8" s="6"/>
      <c r="Q8" s="6"/>
      <c r="R8" s="6"/>
      <c r="S8" s="6"/>
      <c r="T8" s="6"/>
      <c r="U8" s="4"/>
      <c r="V8" s="4"/>
      <c r="W8" s="4"/>
      <c r="X8" s="4"/>
      <c r="Y8" s="5"/>
      <c r="Z8" s="4"/>
      <c r="AA8" s="5"/>
      <c r="AB8" s="4"/>
      <c r="AC8" s="4"/>
      <c r="AD8" s="4"/>
      <c r="AE8" s="4"/>
      <c r="AF8" s="4"/>
      <c r="AG8" s="4"/>
      <c r="AH8" s="4"/>
      <c r="AI8" s="4"/>
      <c r="AJ8" s="4"/>
      <c r="AK8" s="4"/>
      <c r="AL8" s="6"/>
      <c r="AM8" s="5"/>
      <c r="AN8" s="5"/>
      <c r="AO8" s="5"/>
      <c r="AP8" s="5"/>
      <c r="AQ8" s="4"/>
      <c r="AR8">
        <f>tblRRData[[#This Row],[Departure Date]]-tblRRData[[#This Row],[Intake Date]]</f>
        <v>0</v>
      </c>
      <c r="AS8" t="str">
        <f>IF(tblRRData[[#This Row],[Departure Date]]&gt;0,IF(MONTH(tblRRData[[#This Row],[Departure Date]])&lt;4,"Q3",IF(MONTH(tblRRData[[#This Row],[Departure Date]])&lt;7,"Q4",IF(MONTH(tblRRData[[#This Row],[Departure Date]])&lt;10,"Q1","Q2"))),"")</f>
        <v/>
      </c>
    </row>
    <row r="9" spans="2:45" ht="15" customHeight="1" x14ac:dyDescent="0.25">
      <c r="B9">
        <v>2</v>
      </c>
      <c r="C9" s="4"/>
      <c r="D9" t="str">
        <f>_xlfn.XLOOKUP(tblRRData[[#This Row],[Recovery Residence Name/Location]],luLocation[Location],luLocation[Organization],"")</f>
        <v/>
      </c>
      <c r="E9" t="str" cm="1">
        <f t="array" ref="E9">IFERROR(_xlfn.XLOOKUP(tblRRData[[#This Row],[Recovery Residence Name/Location]],luLocation[[#All],[Location]],luLocation[[#All],[Location Code]])&amp;"-"&amp;tblRRData[[#This Row],[Row Number Number]]&amp;"-"&amp;SFY,"")</f>
        <v/>
      </c>
      <c r="F9" s="4"/>
      <c r="G9" s="5"/>
      <c r="H9" s="5"/>
      <c r="I9" s="4"/>
      <c r="J9" s="4"/>
      <c r="K9" s="4"/>
      <c r="L9" s="4"/>
      <c r="M9" s="4"/>
      <c r="N9" s="4"/>
      <c r="O9" s="4"/>
      <c r="P9" s="4"/>
      <c r="Q9" s="4"/>
      <c r="R9" s="4"/>
      <c r="S9" s="4"/>
      <c r="T9" s="4"/>
      <c r="U9" s="4"/>
      <c r="V9" s="4"/>
      <c r="W9" s="4"/>
      <c r="X9" s="4"/>
      <c r="Y9" s="5"/>
      <c r="Z9" s="4"/>
      <c r="AA9" s="5"/>
      <c r="AB9" s="4"/>
      <c r="AC9" s="4"/>
      <c r="AD9" s="4"/>
      <c r="AE9" s="4"/>
      <c r="AF9" s="4"/>
      <c r="AG9" s="4"/>
      <c r="AH9" s="4"/>
      <c r="AI9" s="4"/>
      <c r="AJ9" s="4"/>
      <c r="AK9" s="4"/>
      <c r="AL9" s="4"/>
      <c r="AM9" s="5"/>
      <c r="AN9" s="5"/>
      <c r="AO9" s="5"/>
      <c r="AP9" s="5"/>
      <c r="AQ9" s="4"/>
      <c r="AR9">
        <f>tblRRData[[#This Row],[Departure Date]]-tblRRData[[#This Row],[Intake Date]]</f>
        <v>0</v>
      </c>
      <c r="AS9" t="str">
        <f>IF(tblRRData[[#This Row],[Departure Date]]&gt;0,IF(MONTH(tblRRData[[#This Row],[Departure Date]])&lt;4,"Q3",IF(MONTH(tblRRData[[#This Row],[Departure Date]])&lt;7,"Q4",IF(MONTH(tblRRData[[#This Row],[Departure Date]])&lt;10,"Q1","Q2"))),"")</f>
        <v/>
      </c>
    </row>
    <row r="10" spans="2:45" ht="15" customHeight="1" x14ac:dyDescent="0.25">
      <c r="B10">
        <v>3</v>
      </c>
      <c r="C10" s="4"/>
      <c r="D10" t="str">
        <f>_xlfn.XLOOKUP(tblRRData[[#This Row],[Recovery Residence Name/Location]],luLocation[Location],luLocation[Organization],"")</f>
        <v/>
      </c>
      <c r="E10" t="str" cm="1">
        <f t="array" ref="E10">IFERROR(_xlfn.XLOOKUP(tblRRData[[#This Row],[Recovery Residence Name/Location]],luLocation[[#All],[Location]],luLocation[[#All],[Location Code]])&amp;"-"&amp;tblRRData[[#This Row],[Row Number Number]]&amp;"-"&amp;SFY,"")</f>
        <v/>
      </c>
      <c r="F10" s="4"/>
      <c r="G10" s="5"/>
      <c r="H10" s="5"/>
      <c r="I10" s="4"/>
      <c r="J10" s="4"/>
      <c r="K10" s="4"/>
      <c r="L10" s="4"/>
      <c r="M10" s="4"/>
      <c r="N10" s="4"/>
      <c r="O10" s="4"/>
      <c r="P10" s="4"/>
      <c r="Q10" s="4"/>
      <c r="R10" s="4"/>
      <c r="S10" s="4"/>
      <c r="T10" s="4"/>
      <c r="U10" s="4"/>
      <c r="V10" s="4"/>
      <c r="W10" s="4"/>
      <c r="X10" s="4"/>
      <c r="Y10" s="5"/>
      <c r="Z10" s="4"/>
      <c r="AA10" s="5"/>
      <c r="AB10" s="4"/>
      <c r="AC10" s="4"/>
      <c r="AD10" s="4"/>
      <c r="AE10" s="4"/>
      <c r="AF10" s="4"/>
      <c r="AG10" s="4"/>
      <c r="AH10" s="4"/>
      <c r="AI10" s="4"/>
      <c r="AJ10" s="4"/>
      <c r="AK10" s="4"/>
      <c r="AL10" s="4"/>
      <c r="AM10" s="5"/>
      <c r="AN10" s="5"/>
      <c r="AO10" s="5"/>
      <c r="AP10" s="5"/>
      <c r="AQ10" s="4"/>
      <c r="AR10">
        <f>tblRRData[[#This Row],[Departure Date]]-tblRRData[[#This Row],[Intake Date]]</f>
        <v>0</v>
      </c>
      <c r="AS10" t="str">
        <f>IF(tblRRData[[#This Row],[Departure Date]]&gt;0,IF(MONTH(tblRRData[[#This Row],[Departure Date]])&lt;4,"Q3",IF(MONTH(tblRRData[[#This Row],[Departure Date]])&lt;7,"Q4",IF(MONTH(tblRRData[[#This Row],[Departure Date]])&lt;10,"Q1","Q2"))),"")</f>
        <v/>
      </c>
    </row>
    <row r="11" spans="2:45" ht="15" customHeight="1" x14ac:dyDescent="0.25">
      <c r="B11">
        <v>4</v>
      </c>
      <c r="C11" s="4"/>
      <c r="D11" t="str">
        <f>_xlfn.XLOOKUP(tblRRData[[#This Row],[Recovery Residence Name/Location]],luLocation[Location],luLocation[Organization],"")</f>
        <v/>
      </c>
      <c r="E11" t="str" cm="1">
        <f t="array" ref="E11">IFERROR(_xlfn.XLOOKUP(tblRRData[[#This Row],[Recovery Residence Name/Location]],luLocation[[#All],[Location]],luLocation[[#All],[Location Code]])&amp;"-"&amp;tblRRData[[#This Row],[Row Number Number]]&amp;"-"&amp;SFY,"")</f>
        <v/>
      </c>
      <c r="F11" s="4"/>
      <c r="G11" s="5"/>
      <c r="H11" s="5"/>
      <c r="I11" s="4"/>
      <c r="J11" s="4"/>
      <c r="K11" s="4"/>
      <c r="L11" s="4"/>
      <c r="M11" s="4"/>
      <c r="N11" s="4"/>
      <c r="O11" s="4"/>
      <c r="P11" s="4"/>
      <c r="Q11" s="4"/>
      <c r="R11" s="4"/>
      <c r="S11" s="4"/>
      <c r="T11" s="4"/>
      <c r="U11" s="4"/>
      <c r="V11" s="4"/>
      <c r="W11" s="4"/>
      <c r="X11" s="4"/>
      <c r="Y11" s="5"/>
      <c r="Z11" s="4"/>
      <c r="AA11" s="5"/>
      <c r="AB11" s="4"/>
      <c r="AC11" s="4"/>
      <c r="AD11" s="4"/>
      <c r="AE11" s="4"/>
      <c r="AF11" s="4"/>
      <c r="AG11" s="4"/>
      <c r="AH11" s="4"/>
      <c r="AI11" s="4"/>
      <c r="AJ11" s="4"/>
      <c r="AK11" s="4"/>
      <c r="AL11" s="4"/>
      <c r="AM11" s="5"/>
      <c r="AN11" s="5"/>
      <c r="AO11" s="5"/>
      <c r="AP11" s="5"/>
      <c r="AQ11" s="4"/>
      <c r="AR11">
        <f>tblRRData[[#This Row],[Departure Date]]-tblRRData[[#This Row],[Intake Date]]</f>
        <v>0</v>
      </c>
      <c r="AS11" t="str">
        <f>IF(tblRRData[[#This Row],[Departure Date]]&gt;0,IF(MONTH(tblRRData[[#This Row],[Departure Date]])&lt;4,"Q3",IF(MONTH(tblRRData[[#This Row],[Departure Date]])&lt;7,"Q4",IF(MONTH(tblRRData[[#This Row],[Departure Date]])&lt;10,"Q1","Q2"))),"")</f>
        <v/>
      </c>
    </row>
    <row r="12" spans="2:45" ht="15" customHeight="1" x14ac:dyDescent="0.25">
      <c r="B12">
        <v>5</v>
      </c>
      <c r="C12" s="4"/>
      <c r="D12" t="str">
        <f>_xlfn.XLOOKUP(tblRRData[[#This Row],[Recovery Residence Name/Location]],luLocation[Location],luLocation[Organization],"")</f>
        <v/>
      </c>
      <c r="E12" t="str" cm="1">
        <f t="array" ref="E12">IFERROR(_xlfn.XLOOKUP(tblRRData[[#This Row],[Recovery Residence Name/Location]],luLocation[[#All],[Location]],luLocation[[#All],[Location Code]])&amp;"-"&amp;tblRRData[[#This Row],[Row Number Number]]&amp;"-"&amp;SFY,"")</f>
        <v/>
      </c>
      <c r="F12" s="4"/>
      <c r="G12" s="5"/>
      <c r="H12" s="5"/>
      <c r="I12" s="4"/>
      <c r="J12" s="4"/>
      <c r="K12" s="4"/>
      <c r="L12" s="4"/>
      <c r="M12" s="4"/>
      <c r="N12" s="4"/>
      <c r="O12" s="4"/>
      <c r="P12" s="4"/>
      <c r="Q12" s="4"/>
      <c r="R12" s="4"/>
      <c r="S12" s="4"/>
      <c r="T12" s="4"/>
      <c r="U12" s="4"/>
      <c r="V12" s="4"/>
      <c r="W12" s="4"/>
      <c r="X12" s="4"/>
      <c r="Y12" s="5"/>
      <c r="Z12" s="4"/>
      <c r="AA12" s="5"/>
      <c r="AB12" s="4"/>
      <c r="AC12" s="4"/>
      <c r="AD12" s="4"/>
      <c r="AE12" s="4"/>
      <c r="AF12" s="4"/>
      <c r="AG12" s="4"/>
      <c r="AH12" s="4"/>
      <c r="AI12" s="4"/>
      <c r="AJ12" s="4"/>
      <c r="AK12" s="4"/>
      <c r="AL12" s="4"/>
      <c r="AM12" s="5"/>
      <c r="AN12" s="5"/>
      <c r="AO12" s="5"/>
      <c r="AP12" s="5"/>
      <c r="AQ12" s="4"/>
      <c r="AR12">
        <f>tblRRData[[#This Row],[Departure Date]]-tblRRData[[#This Row],[Intake Date]]</f>
        <v>0</v>
      </c>
      <c r="AS12" t="str">
        <f>IF(tblRRData[[#This Row],[Departure Date]]&gt;0,IF(MONTH(tblRRData[[#This Row],[Departure Date]])&lt;4,"Q3",IF(MONTH(tblRRData[[#This Row],[Departure Date]])&lt;7,"Q4",IF(MONTH(tblRRData[[#This Row],[Departure Date]])&lt;10,"Q1","Q2"))),"")</f>
        <v/>
      </c>
    </row>
    <row r="13" spans="2:45" ht="15" customHeight="1" x14ac:dyDescent="0.25">
      <c r="B13">
        <v>6</v>
      </c>
      <c r="C13" s="4"/>
      <c r="D13" t="str">
        <f>_xlfn.XLOOKUP(tblRRData[[#This Row],[Recovery Residence Name/Location]],luLocation[Location],luLocation[Organization],"")</f>
        <v/>
      </c>
      <c r="E13" t="str" cm="1">
        <f t="array" ref="E13">IFERROR(_xlfn.XLOOKUP(tblRRData[[#This Row],[Recovery Residence Name/Location]],luLocation[[#All],[Location]],luLocation[[#All],[Location Code]])&amp;"-"&amp;tblRRData[[#This Row],[Row Number Number]]&amp;"-"&amp;SFY,"")</f>
        <v/>
      </c>
      <c r="F13" s="4"/>
      <c r="G13" s="5"/>
      <c r="H13" s="5"/>
      <c r="I13" s="4"/>
      <c r="J13" s="4"/>
      <c r="K13" s="4"/>
      <c r="L13" s="4"/>
      <c r="M13" s="4"/>
      <c r="N13" s="4"/>
      <c r="O13" s="4"/>
      <c r="P13" s="4"/>
      <c r="Q13" s="4"/>
      <c r="R13" s="4"/>
      <c r="S13" s="4"/>
      <c r="T13" s="4"/>
      <c r="U13" s="4"/>
      <c r="V13" s="4"/>
      <c r="W13" s="4"/>
      <c r="X13" s="4"/>
      <c r="Y13" s="5"/>
      <c r="Z13" s="4"/>
      <c r="AA13" s="5"/>
      <c r="AB13" s="4"/>
      <c r="AC13" s="4"/>
      <c r="AD13" s="4"/>
      <c r="AE13" s="4"/>
      <c r="AF13" s="4"/>
      <c r="AG13" s="4"/>
      <c r="AH13" s="4"/>
      <c r="AI13" s="4"/>
      <c r="AJ13" s="4"/>
      <c r="AK13" s="4"/>
      <c r="AL13" s="4"/>
      <c r="AM13" s="5"/>
      <c r="AN13" s="5"/>
      <c r="AO13" s="5"/>
      <c r="AP13" s="5"/>
      <c r="AQ13" s="4"/>
      <c r="AR13">
        <f>tblRRData[[#This Row],[Departure Date]]-tblRRData[[#This Row],[Intake Date]]</f>
        <v>0</v>
      </c>
      <c r="AS13" t="str">
        <f>IF(tblRRData[[#This Row],[Departure Date]]&gt;0,IF(MONTH(tblRRData[[#This Row],[Departure Date]])&lt;4,"Q3",IF(MONTH(tblRRData[[#This Row],[Departure Date]])&lt;7,"Q4",IF(MONTH(tblRRData[[#This Row],[Departure Date]])&lt;10,"Q1","Q2"))),"")</f>
        <v/>
      </c>
    </row>
    <row r="14" spans="2:45" ht="15" customHeight="1" x14ac:dyDescent="0.25">
      <c r="B14">
        <v>7</v>
      </c>
      <c r="C14" s="4"/>
      <c r="D14" t="str">
        <f>_xlfn.XLOOKUP(tblRRData[[#This Row],[Recovery Residence Name/Location]],luLocation[Location],luLocation[Organization],"")</f>
        <v/>
      </c>
      <c r="E14" t="str" cm="1">
        <f t="array" ref="E14">IFERROR(_xlfn.XLOOKUP(tblRRData[[#This Row],[Recovery Residence Name/Location]],luLocation[[#All],[Location]],luLocation[[#All],[Location Code]])&amp;"-"&amp;tblRRData[[#This Row],[Row Number Number]]&amp;"-"&amp;SFY,"")</f>
        <v/>
      </c>
      <c r="F14" s="4"/>
      <c r="G14" s="5"/>
      <c r="H14" s="5"/>
      <c r="I14" s="4"/>
      <c r="J14" s="4"/>
      <c r="K14" s="4"/>
      <c r="L14" s="4"/>
      <c r="M14" s="4"/>
      <c r="N14" s="4"/>
      <c r="O14" s="4"/>
      <c r="P14" s="4"/>
      <c r="Q14" s="4"/>
      <c r="R14" s="4"/>
      <c r="S14" s="4"/>
      <c r="T14" s="4"/>
      <c r="U14" s="4"/>
      <c r="V14" s="4"/>
      <c r="W14" s="4"/>
      <c r="X14" s="4"/>
      <c r="Y14" s="5"/>
      <c r="Z14" s="4"/>
      <c r="AA14" s="5"/>
      <c r="AB14" s="4"/>
      <c r="AC14" s="4"/>
      <c r="AD14" s="4"/>
      <c r="AE14" s="4"/>
      <c r="AF14" s="4"/>
      <c r="AG14" s="4"/>
      <c r="AH14" s="4"/>
      <c r="AI14" s="4"/>
      <c r="AJ14" s="4"/>
      <c r="AK14" s="4"/>
      <c r="AL14" s="4"/>
      <c r="AM14" s="5"/>
      <c r="AN14" s="5"/>
      <c r="AO14" s="5"/>
      <c r="AP14" s="5"/>
      <c r="AQ14" s="4"/>
      <c r="AR14">
        <f>tblRRData[[#This Row],[Departure Date]]-tblRRData[[#This Row],[Intake Date]]</f>
        <v>0</v>
      </c>
      <c r="AS14" t="str">
        <f>IF(tblRRData[[#This Row],[Departure Date]]&gt;0,IF(MONTH(tblRRData[[#This Row],[Departure Date]])&lt;4,"Q3",IF(MONTH(tblRRData[[#This Row],[Departure Date]])&lt;7,"Q4",IF(MONTH(tblRRData[[#This Row],[Departure Date]])&lt;10,"Q1","Q2"))),"")</f>
        <v/>
      </c>
    </row>
    <row r="15" spans="2:45" ht="15" customHeight="1" x14ac:dyDescent="0.25">
      <c r="B15">
        <v>8</v>
      </c>
      <c r="C15" s="4"/>
      <c r="D15" t="str">
        <f>_xlfn.XLOOKUP(tblRRData[[#This Row],[Recovery Residence Name/Location]],luLocation[Location],luLocation[Organization],"")</f>
        <v/>
      </c>
      <c r="E15" t="str" cm="1">
        <f t="array" ref="E15">IFERROR(_xlfn.XLOOKUP(tblRRData[[#This Row],[Recovery Residence Name/Location]],luLocation[[#All],[Location]],luLocation[[#All],[Location Code]])&amp;"-"&amp;tblRRData[[#This Row],[Row Number Number]]&amp;"-"&amp;SFY,"")</f>
        <v/>
      </c>
      <c r="F15" s="4"/>
      <c r="G15" s="5"/>
      <c r="H15" s="5"/>
      <c r="I15" s="4"/>
      <c r="J15" s="4"/>
      <c r="K15" s="4"/>
      <c r="L15" s="4"/>
      <c r="M15" s="4"/>
      <c r="N15" s="4"/>
      <c r="O15" s="4"/>
      <c r="P15" s="4"/>
      <c r="Q15" s="4"/>
      <c r="R15" s="4"/>
      <c r="S15" s="4"/>
      <c r="T15" s="4"/>
      <c r="U15" s="4"/>
      <c r="V15" s="4"/>
      <c r="W15" s="4"/>
      <c r="X15" s="4"/>
      <c r="Y15" s="5"/>
      <c r="Z15" s="4"/>
      <c r="AA15" s="5"/>
      <c r="AB15" s="4"/>
      <c r="AC15" s="4"/>
      <c r="AD15" s="4"/>
      <c r="AE15" s="4"/>
      <c r="AF15" s="4"/>
      <c r="AG15" s="4"/>
      <c r="AH15" s="4"/>
      <c r="AI15" s="4"/>
      <c r="AJ15" s="4"/>
      <c r="AK15" s="4"/>
      <c r="AL15" s="4"/>
      <c r="AM15" s="5"/>
      <c r="AN15" s="5"/>
      <c r="AO15" s="5"/>
      <c r="AP15" s="5"/>
      <c r="AQ15" s="4"/>
      <c r="AR15">
        <f>tblRRData[[#This Row],[Departure Date]]-tblRRData[[#This Row],[Intake Date]]</f>
        <v>0</v>
      </c>
      <c r="AS15" t="str">
        <f>IF(tblRRData[[#This Row],[Departure Date]]&gt;0,IF(MONTH(tblRRData[[#This Row],[Departure Date]])&lt;4,"Q3",IF(MONTH(tblRRData[[#This Row],[Departure Date]])&lt;7,"Q4",IF(MONTH(tblRRData[[#This Row],[Departure Date]])&lt;10,"Q1","Q2"))),"")</f>
        <v/>
      </c>
    </row>
    <row r="16" spans="2:45" ht="15" customHeight="1" x14ac:dyDescent="0.25">
      <c r="B16">
        <v>9</v>
      </c>
      <c r="C16" s="4"/>
      <c r="D16" t="str">
        <f>_xlfn.XLOOKUP(tblRRData[[#This Row],[Recovery Residence Name/Location]],luLocation[Location],luLocation[Organization],"")</f>
        <v/>
      </c>
      <c r="E16" t="str" cm="1">
        <f t="array" ref="E16">IFERROR(_xlfn.XLOOKUP(tblRRData[[#This Row],[Recovery Residence Name/Location]],luLocation[[#All],[Location]],luLocation[[#All],[Location Code]])&amp;"-"&amp;tblRRData[[#This Row],[Row Number Number]]&amp;"-"&amp;SFY,"")</f>
        <v/>
      </c>
      <c r="F16" s="4"/>
      <c r="G16" s="5"/>
      <c r="H16" s="5"/>
      <c r="I16" s="4"/>
      <c r="J16" s="4"/>
      <c r="K16" s="4"/>
      <c r="L16" s="4"/>
      <c r="M16" s="4"/>
      <c r="N16" s="4"/>
      <c r="O16" s="4"/>
      <c r="P16" s="4"/>
      <c r="Q16" s="4"/>
      <c r="R16" s="4"/>
      <c r="S16" s="4"/>
      <c r="T16" s="4"/>
      <c r="U16" s="4"/>
      <c r="V16" s="4"/>
      <c r="W16" s="4"/>
      <c r="X16" s="4"/>
      <c r="Y16" s="5"/>
      <c r="Z16" s="4"/>
      <c r="AA16" s="5"/>
      <c r="AB16" s="4"/>
      <c r="AC16" s="4"/>
      <c r="AD16" s="4"/>
      <c r="AE16" s="4"/>
      <c r="AF16" s="4"/>
      <c r="AG16" s="4"/>
      <c r="AH16" s="4"/>
      <c r="AI16" s="4"/>
      <c r="AJ16" s="4"/>
      <c r="AK16" s="4"/>
      <c r="AL16" s="4"/>
      <c r="AM16" s="5"/>
      <c r="AN16" s="5"/>
      <c r="AO16" s="5"/>
      <c r="AP16" s="5"/>
      <c r="AQ16" s="4"/>
      <c r="AR16">
        <f>tblRRData[[#This Row],[Departure Date]]-tblRRData[[#This Row],[Intake Date]]</f>
        <v>0</v>
      </c>
      <c r="AS16" t="str">
        <f>IF(tblRRData[[#This Row],[Departure Date]]&gt;0,IF(MONTH(tblRRData[[#This Row],[Departure Date]])&lt;4,"Q3",IF(MONTH(tblRRData[[#This Row],[Departure Date]])&lt;7,"Q4",IF(MONTH(tblRRData[[#This Row],[Departure Date]])&lt;10,"Q1","Q2"))),"")</f>
        <v/>
      </c>
    </row>
    <row r="17" spans="2:45" ht="15" customHeight="1" x14ac:dyDescent="0.25">
      <c r="B17">
        <v>10</v>
      </c>
      <c r="C17" s="4"/>
      <c r="D17" t="str">
        <f>_xlfn.XLOOKUP(tblRRData[[#This Row],[Recovery Residence Name/Location]],luLocation[Location],luLocation[Organization],"")</f>
        <v/>
      </c>
      <c r="E17" t="str" cm="1">
        <f t="array" ref="E17">IFERROR(_xlfn.XLOOKUP(tblRRData[[#This Row],[Recovery Residence Name/Location]],luLocation[[#All],[Location]],luLocation[[#All],[Location Code]])&amp;"-"&amp;tblRRData[[#This Row],[Row Number Number]]&amp;"-"&amp;SFY,"")</f>
        <v/>
      </c>
      <c r="F17" s="4"/>
      <c r="G17" s="5"/>
      <c r="H17" s="5"/>
      <c r="I17" s="4"/>
      <c r="J17" s="4"/>
      <c r="K17" s="4"/>
      <c r="L17" s="4"/>
      <c r="M17" s="4"/>
      <c r="N17" s="4"/>
      <c r="O17" s="4"/>
      <c r="P17" s="4"/>
      <c r="Q17" s="4"/>
      <c r="R17" s="4"/>
      <c r="S17" s="4"/>
      <c r="T17" s="4"/>
      <c r="U17" s="4"/>
      <c r="V17" s="4"/>
      <c r="W17" s="4"/>
      <c r="X17" s="4"/>
      <c r="Y17" s="5"/>
      <c r="Z17" s="4"/>
      <c r="AA17" s="5"/>
      <c r="AB17" s="4"/>
      <c r="AC17" s="4"/>
      <c r="AD17" s="4"/>
      <c r="AE17" s="4"/>
      <c r="AF17" s="4"/>
      <c r="AG17" s="4"/>
      <c r="AH17" s="4"/>
      <c r="AI17" s="4"/>
      <c r="AJ17" s="4"/>
      <c r="AK17" s="4"/>
      <c r="AL17" s="4"/>
      <c r="AM17" s="5"/>
      <c r="AN17" s="5"/>
      <c r="AO17" s="5"/>
      <c r="AP17" s="5"/>
      <c r="AQ17" s="4"/>
      <c r="AR17">
        <f>tblRRData[[#This Row],[Departure Date]]-tblRRData[[#This Row],[Intake Date]]</f>
        <v>0</v>
      </c>
      <c r="AS17" t="str">
        <f>IF(tblRRData[[#This Row],[Departure Date]]&gt;0,IF(MONTH(tblRRData[[#This Row],[Departure Date]])&lt;4,"Q3",IF(MONTH(tblRRData[[#This Row],[Departure Date]])&lt;7,"Q4",IF(MONTH(tblRRData[[#This Row],[Departure Date]])&lt;10,"Q1","Q2"))),"")</f>
        <v/>
      </c>
    </row>
    <row r="18" spans="2:45" ht="15" customHeight="1" x14ac:dyDescent="0.25">
      <c r="B18">
        <v>11</v>
      </c>
      <c r="C18" s="4"/>
      <c r="D18" t="str">
        <f>_xlfn.XLOOKUP(tblRRData[[#This Row],[Recovery Residence Name/Location]],luLocation[Location],luLocation[Organization],"")</f>
        <v/>
      </c>
      <c r="E18" t="str" cm="1">
        <f t="array" ref="E18">IFERROR(_xlfn.XLOOKUP(tblRRData[[#This Row],[Recovery Residence Name/Location]],luLocation[[#All],[Location]],luLocation[[#All],[Location Code]])&amp;"-"&amp;tblRRData[[#This Row],[Row Number Number]]&amp;"-"&amp;SFY,"")</f>
        <v/>
      </c>
      <c r="F18" s="4"/>
      <c r="G18" s="5"/>
      <c r="H18" s="5"/>
      <c r="I18" s="4"/>
      <c r="J18" s="4"/>
      <c r="K18" s="4"/>
      <c r="L18" s="4"/>
      <c r="M18" s="4"/>
      <c r="N18" s="4"/>
      <c r="O18" s="4"/>
      <c r="P18" s="4"/>
      <c r="Q18" s="4"/>
      <c r="R18" s="4"/>
      <c r="S18" s="4"/>
      <c r="T18" s="4"/>
      <c r="U18" s="4"/>
      <c r="V18" s="4"/>
      <c r="W18" s="4"/>
      <c r="X18" s="4"/>
      <c r="Y18" s="5"/>
      <c r="Z18" s="4"/>
      <c r="AA18" s="5"/>
      <c r="AB18" s="4"/>
      <c r="AC18" s="4"/>
      <c r="AD18" s="4"/>
      <c r="AE18" s="4"/>
      <c r="AF18" s="4"/>
      <c r="AG18" s="4"/>
      <c r="AH18" s="4"/>
      <c r="AI18" s="4"/>
      <c r="AJ18" s="4"/>
      <c r="AK18" s="4"/>
      <c r="AL18" s="4"/>
      <c r="AM18" s="5"/>
      <c r="AN18" s="5"/>
      <c r="AO18" s="5"/>
      <c r="AP18" s="5"/>
      <c r="AQ18" s="4"/>
      <c r="AR18">
        <f>tblRRData[[#This Row],[Departure Date]]-tblRRData[[#This Row],[Intake Date]]</f>
        <v>0</v>
      </c>
      <c r="AS18" t="str">
        <f>IF(tblRRData[[#This Row],[Departure Date]]&gt;0,IF(MONTH(tblRRData[[#This Row],[Departure Date]])&lt;4,"Q3",IF(MONTH(tblRRData[[#This Row],[Departure Date]])&lt;7,"Q4",IF(MONTH(tblRRData[[#This Row],[Departure Date]])&lt;10,"Q1","Q2"))),"")</f>
        <v/>
      </c>
    </row>
    <row r="19" spans="2:45" ht="15" customHeight="1" x14ac:dyDescent="0.25">
      <c r="B19">
        <v>12</v>
      </c>
      <c r="C19" s="4"/>
      <c r="D19" t="str">
        <f>_xlfn.XLOOKUP(tblRRData[[#This Row],[Recovery Residence Name/Location]],luLocation[Location],luLocation[Organization],"")</f>
        <v/>
      </c>
      <c r="E19" t="str" cm="1">
        <f t="array" ref="E19">IFERROR(_xlfn.XLOOKUP(tblRRData[[#This Row],[Recovery Residence Name/Location]],luLocation[[#All],[Location]],luLocation[[#All],[Location Code]])&amp;"-"&amp;tblRRData[[#This Row],[Row Number Number]]&amp;"-"&amp;SFY,"")</f>
        <v/>
      </c>
      <c r="F19" s="4"/>
      <c r="G19" s="5"/>
      <c r="H19" s="5"/>
      <c r="I19" s="4"/>
      <c r="J19" s="4"/>
      <c r="K19" s="4"/>
      <c r="L19" s="4"/>
      <c r="M19" s="4"/>
      <c r="N19" s="4"/>
      <c r="O19" s="4"/>
      <c r="P19" s="4"/>
      <c r="Q19" s="4"/>
      <c r="R19" s="4"/>
      <c r="S19" s="4"/>
      <c r="T19" s="4"/>
      <c r="U19" s="4"/>
      <c r="V19" s="4"/>
      <c r="W19" s="4"/>
      <c r="X19" s="4"/>
      <c r="Y19" s="5"/>
      <c r="Z19" s="4"/>
      <c r="AA19" s="5"/>
      <c r="AB19" s="4"/>
      <c r="AC19" s="4"/>
      <c r="AD19" s="4"/>
      <c r="AE19" s="4"/>
      <c r="AF19" s="4"/>
      <c r="AG19" s="4"/>
      <c r="AH19" s="4"/>
      <c r="AI19" s="4"/>
      <c r="AJ19" s="4"/>
      <c r="AK19" s="4"/>
      <c r="AL19" s="4"/>
      <c r="AM19" s="5"/>
      <c r="AN19" s="5"/>
      <c r="AO19" s="5"/>
      <c r="AP19" s="5"/>
      <c r="AQ19" s="4"/>
      <c r="AR19">
        <f>tblRRData[[#This Row],[Departure Date]]-tblRRData[[#This Row],[Intake Date]]</f>
        <v>0</v>
      </c>
      <c r="AS19" t="str">
        <f>IF(tblRRData[[#This Row],[Departure Date]]&gt;0,IF(MONTH(tblRRData[[#This Row],[Departure Date]])&lt;4,"Q3",IF(MONTH(tblRRData[[#This Row],[Departure Date]])&lt;7,"Q4",IF(MONTH(tblRRData[[#This Row],[Departure Date]])&lt;10,"Q1","Q2"))),"")</f>
        <v/>
      </c>
    </row>
    <row r="20" spans="2:45" ht="15" customHeight="1" x14ac:dyDescent="0.25">
      <c r="B20">
        <v>13</v>
      </c>
      <c r="C20" s="4"/>
      <c r="D20" t="str">
        <f>_xlfn.XLOOKUP(tblRRData[[#This Row],[Recovery Residence Name/Location]],luLocation[Location],luLocation[Organization],"")</f>
        <v/>
      </c>
      <c r="E20" t="str" cm="1">
        <f t="array" ref="E20">IFERROR(_xlfn.XLOOKUP(tblRRData[[#This Row],[Recovery Residence Name/Location]],luLocation[[#All],[Location]],luLocation[[#All],[Location Code]])&amp;"-"&amp;tblRRData[[#This Row],[Row Number Number]]&amp;"-"&amp;SFY,"")</f>
        <v/>
      </c>
      <c r="F20" s="4"/>
      <c r="G20" s="4"/>
      <c r="H20" s="5"/>
      <c r="I20" s="4"/>
      <c r="J20" s="4"/>
      <c r="K20" s="4"/>
      <c r="L20" s="4"/>
      <c r="M20" s="4"/>
      <c r="N20" s="4"/>
      <c r="O20" s="4"/>
      <c r="P20" s="4"/>
      <c r="Q20" s="4"/>
      <c r="R20" s="4"/>
      <c r="S20" s="4"/>
      <c r="T20" s="4"/>
      <c r="U20" s="4"/>
      <c r="V20" s="4"/>
      <c r="W20" s="4"/>
      <c r="X20" s="4"/>
      <c r="Y20" s="5"/>
      <c r="Z20" s="4"/>
      <c r="AA20" s="5"/>
      <c r="AB20" s="4"/>
      <c r="AC20" s="4"/>
      <c r="AD20" s="4"/>
      <c r="AE20" s="4"/>
      <c r="AF20" s="4"/>
      <c r="AG20" s="4"/>
      <c r="AH20" s="4"/>
      <c r="AI20" s="4"/>
      <c r="AJ20" s="4"/>
      <c r="AK20" s="4"/>
      <c r="AL20" s="4"/>
      <c r="AM20" s="5"/>
      <c r="AN20" s="5"/>
      <c r="AO20" s="5"/>
      <c r="AP20" s="5"/>
      <c r="AQ20" s="4"/>
      <c r="AR20">
        <f>tblRRData[[#This Row],[Departure Date]]-tblRRData[[#This Row],[Intake Date]]</f>
        <v>0</v>
      </c>
      <c r="AS20" t="str">
        <f>IF(tblRRData[[#This Row],[Departure Date]]&gt;0,IF(MONTH(tblRRData[[#This Row],[Departure Date]])&lt;4,"Q3",IF(MONTH(tblRRData[[#This Row],[Departure Date]])&lt;7,"Q4",IF(MONTH(tblRRData[[#This Row],[Departure Date]])&lt;10,"Q1","Q2"))),"")</f>
        <v/>
      </c>
    </row>
    <row r="21" spans="2:45" ht="15" customHeight="1" x14ac:dyDescent="0.25">
      <c r="B21">
        <v>14</v>
      </c>
      <c r="C21" s="4"/>
      <c r="D21" t="str">
        <f>_xlfn.XLOOKUP(tblRRData[[#This Row],[Recovery Residence Name/Location]],luLocation[Location],luLocation[Organization],"")</f>
        <v/>
      </c>
      <c r="E21" t="str" cm="1">
        <f t="array" ref="E21">IFERROR(_xlfn.XLOOKUP(tblRRData[[#This Row],[Recovery Residence Name/Location]],luLocation[[#All],[Location]],luLocation[[#All],[Location Code]])&amp;"-"&amp;tblRRData[[#This Row],[Row Number Number]]&amp;"-"&amp;SFY,"")</f>
        <v/>
      </c>
      <c r="F21" s="4"/>
      <c r="G21" s="4"/>
      <c r="H21" s="5"/>
      <c r="I21" s="4"/>
      <c r="J21" s="4"/>
      <c r="K21" s="4"/>
      <c r="L21" s="4"/>
      <c r="M21" s="4"/>
      <c r="N21" s="4"/>
      <c r="O21" s="4"/>
      <c r="P21" s="4"/>
      <c r="Q21" s="4"/>
      <c r="R21" s="4"/>
      <c r="S21" s="4"/>
      <c r="T21" s="4"/>
      <c r="U21" s="4"/>
      <c r="V21" s="4"/>
      <c r="W21" s="4"/>
      <c r="X21" s="4"/>
      <c r="Y21" s="5"/>
      <c r="Z21" s="4"/>
      <c r="AA21" s="5"/>
      <c r="AB21" s="4"/>
      <c r="AC21" s="4"/>
      <c r="AD21" s="4"/>
      <c r="AE21" s="4"/>
      <c r="AF21" s="4"/>
      <c r="AG21" s="4"/>
      <c r="AH21" s="4"/>
      <c r="AI21" s="4"/>
      <c r="AJ21" s="4"/>
      <c r="AK21" s="4"/>
      <c r="AL21" s="4"/>
      <c r="AM21" s="5"/>
      <c r="AN21" s="5"/>
      <c r="AO21" s="5"/>
      <c r="AP21" s="5"/>
      <c r="AQ21" s="4"/>
      <c r="AR21">
        <f>tblRRData[[#This Row],[Departure Date]]-tblRRData[[#This Row],[Intake Date]]</f>
        <v>0</v>
      </c>
      <c r="AS21" t="str">
        <f>IF(tblRRData[[#This Row],[Departure Date]]&gt;0,IF(MONTH(tblRRData[[#This Row],[Departure Date]])&lt;4,"Q3",IF(MONTH(tblRRData[[#This Row],[Departure Date]])&lt;7,"Q4",IF(MONTH(tblRRData[[#This Row],[Departure Date]])&lt;10,"Q1","Q2"))),"")</f>
        <v/>
      </c>
    </row>
    <row r="22" spans="2:45" ht="15" customHeight="1" x14ac:dyDescent="0.25">
      <c r="B22">
        <v>15</v>
      </c>
      <c r="C22" s="4"/>
      <c r="D22" t="str">
        <f>_xlfn.XLOOKUP(tblRRData[[#This Row],[Recovery Residence Name/Location]],luLocation[Location],luLocation[Organization],"")</f>
        <v/>
      </c>
      <c r="E22" t="str" cm="1">
        <f t="array" ref="E22">IFERROR(_xlfn.XLOOKUP(tblRRData[[#This Row],[Recovery Residence Name/Location]],luLocation[[#All],[Location]],luLocation[[#All],[Location Code]])&amp;"-"&amp;tblRRData[[#This Row],[Row Number Number]]&amp;"-"&amp;SFY,"")</f>
        <v/>
      </c>
      <c r="F22" s="4"/>
      <c r="G22" s="4"/>
      <c r="H22" s="5"/>
      <c r="I22" s="4"/>
      <c r="J22" s="4"/>
      <c r="K22" s="4"/>
      <c r="L22" s="4"/>
      <c r="M22" s="4"/>
      <c r="N22" s="4"/>
      <c r="O22" s="4"/>
      <c r="P22" s="4"/>
      <c r="Q22" s="4"/>
      <c r="R22" s="4"/>
      <c r="S22" s="4"/>
      <c r="T22" s="4"/>
      <c r="U22" s="4"/>
      <c r="V22" s="4"/>
      <c r="W22" s="4"/>
      <c r="X22" s="4"/>
      <c r="Y22" s="5"/>
      <c r="Z22" s="4"/>
      <c r="AA22" s="5"/>
      <c r="AB22" s="4"/>
      <c r="AC22" s="4"/>
      <c r="AD22" s="4"/>
      <c r="AE22" s="4"/>
      <c r="AF22" s="4"/>
      <c r="AG22" s="4"/>
      <c r="AH22" s="4"/>
      <c r="AI22" s="4"/>
      <c r="AJ22" s="4"/>
      <c r="AK22" s="4"/>
      <c r="AL22" s="4"/>
      <c r="AM22" s="5"/>
      <c r="AN22" s="5"/>
      <c r="AO22" s="5"/>
      <c r="AP22" s="5"/>
      <c r="AQ22" s="4"/>
      <c r="AR22">
        <f>tblRRData[[#This Row],[Departure Date]]-tblRRData[[#This Row],[Intake Date]]</f>
        <v>0</v>
      </c>
      <c r="AS22" t="str">
        <f>IF(tblRRData[[#This Row],[Departure Date]]&gt;0,IF(MONTH(tblRRData[[#This Row],[Departure Date]])&lt;4,"Q3",IF(MONTH(tblRRData[[#This Row],[Departure Date]])&lt;7,"Q4",IF(MONTH(tblRRData[[#This Row],[Departure Date]])&lt;10,"Q1","Q2"))),"")</f>
        <v/>
      </c>
    </row>
    <row r="23" spans="2:45" ht="15" customHeight="1" x14ac:dyDescent="0.25">
      <c r="B23">
        <v>16</v>
      </c>
      <c r="C23" s="4"/>
      <c r="D23" t="str">
        <f>_xlfn.XLOOKUP(tblRRData[[#This Row],[Recovery Residence Name/Location]],luLocation[Location],luLocation[Organization],"")</f>
        <v/>
      </c>
      <c r="E23" t="str" cm="1">
        <f t="array" ref="E23">IFERROR(_xlfn.XLOOKUP(tblRRData[[#This Row],[Recovery Residence Name/Location]],luLocation[[#All],[Location]],luLocation[[#All],[Location Code]])&amp;"-"&amp;tblRRData[[#This Row],[Row Number Number]]&amp;"-"&amp;SFY,"")</f>
        <v/>
      </c>
      <c r="F23" s="4"/>
      <c r="G23" s="4"/>
      <c r="H23" s="5"/>
      <c r="I23" s="4"/>
      <c r="J23" s="4"/>
      <c r="K23" s="4"/>
      <c r="L23" s="4"/>
      <c r="M23" s="4"/>
      <c r="N23" s="4"/>
      <c r="O23" s="4"/>
      <c r="P23" s="4"/>
      <c r="Q23" s="4"/>
      <c r="R23" s="4"/>
      <c r="S23" s="4"/>
      <c r="T23" s="4"/>
      <c r="U23" s="4"/>
      <c r="V23" s="4"/>
      <c r="W23" s="4"/>
      <c r="X23" s="4"/>
      <c r="Y23" s="5"/>
      <c r="Z23" s="4"/>
      <c r="AA23" s="5"/>
      <c r="AB23" s="4"/>
      <c r="AC23" s="4"/>
      <c r="AD23" s="4"/>
      <c r="AE23" s="4"/>
      <c r="AF23" s="4"/>
      <c r="AG23" s="4"/>
      <c r="AH23" s="4"/>
      <c r="AI23" s="4"/>
      <c r="AJ23" s="4"/>
      <c r="AK23" s="4"/>
      <c r="AL23" s="4"/>
      <c r="AM23" s="5"/>
      <c r="AN23" s="5"/>
      <c r="AO23" s="5"/>
      <c r="AP23" s="5"/>
      <c r="AQ23" s="4"/>
      <c r="AR23">
        <f>tblRRData[[#This Row],[Departure Date]]-tblRRData[[#This Row],[Intake Date]]</f>
        <v>0</v>
      </c>
      <c r="AS23" t="str">
        <f>IF(tblRRData[[#This Row],[Departure Date]]&gt;0,IF(MONTH(tblRRData[[#This Row],[Departure Date]])&lt;4,"Q3",IF(MONTH(tblRRData[[#This Row],[Departure Date]])&lt;7,"Q4",IF(MONTH(tblRRData[[#This Row],[Departure Date]])&lt;10,"Q1","Q2"))),"")</f>
        <v/>
      </c>
    </row>
    <row r="24" spans="2:45" ht="15" customHeight="1" x14ac:dyDescent="0.25">
      <c r="B24">
        <v>17</v>
      </c>
      <c r="C24" s="4"/>
      <c r="D24" t="str">
        <f>_xlfn.XLOOKUP(tblRRData[[#This Row],[Recovery Residence Name/Location]],luLocation[Location],luLocation[Organization],"")</f>
        <v/>
      </c>
      <c r="E24" t="str" cm="1">
        <f t="array" ref="E24">IFERROR(_xlfn.XLOOKUP(tblRRData[[#This Row],[Recovery Residence Name/Location]],luLocation[[#All],[Location]],luLocation[[#All],[Location Code]])&amp;"-"&amp;tblRRData[[#This Row],[Row Number Number]]&amp;"-"&amp;SFY,"")</f>
        <v/>
      </c>
      <c r="F24" s="4"/>
      <c r="G24" s="4"/>
      <c r="H24" s="5"/>
      <c r="I24" s="4"/>
      <c r="J24" s="4"/>
      <c r="K24" s="4"/>
      <c r="L24" s="4"/>
      <c r="M24" s="4"/>
      <c r="N24" s="4"/>
      <c r="O24" s="4"/>
      <c r="P24" s="4"/>
      <c r="Q24" s="4"/>
      <c r="R24" s="4"/>
      <c r="S24" s="4"/>
      <c r="T24" s="4"/>
      <c r="U24" s="4"/>
      <c r="V24" s="4"/>
      <c r="W24" s="4"/>
      <c r="X24" s="4"/>
      <c r="Y24" s="5"/>
      <c r="Z24" s="4"/>
      <c r="AA24" s="5"/>
      <c r="AB24" s="4"/>
      <c r="AC24" s="4"/>
      <c r="AD24" s="4"/>
      <c r="AE24" s="4"/>
      <c r="AF24" s="4"/>
      <c r="AG24" s="4"/>
      <c r="AH24" s="4"/>
      <c r="AI24" s="4"/>
      <c r="AJ24" s="4"/>
      <c r="AK24" s="4"/>
      <c r="AL24" s="4"/>
      <c r="AM24" s="5"/>
      <c r="AN24" s="5"/>
      <c r="AO24" s="5"/>
      <c r="AP24" s="5"/>
      <c r="AQ24" s="4"/>
      <c r="AR24">
        <f>tblRRData[[#This Row],[Departure Date]]-tblRRData[[#This Row],[Intake Date]]</f>
        <v>0</v>
      </c>
      <c r="AS24" t="str">
        <f>IF(tblRRData[[#This Row],[Departure Date]]&gt;0,IF(MONTH(tblRRData[[#This Row],[Departure Date]])&lt;4,"Q3",IF(MONTH(tblRRData[[#This Row],[Departure Date]])&lt;7,"Q4",IF(MONTH(tblRRData[[#This Row],[Departure Date]])&lt;10,"Q1","Q2"))),"")</f>
        <v/>
      </c>
    </row>
    <row r="25" spans="2:45" ht="15" customHeight="1" x14ac:dyDescent="0.25">
      <c r="B25">
        <v>18</v>
      </c>
      <c r="C25" s="4"/>
      <c r="D25" t="str">
        <f>_xlfn.XLOOKUP(tblRRData[[#This Row],[Recovery Residence Name/Location]],luLocation[Location],luLocation[Organization],"")</f>
        <v/>
      </c>
      <c r="E25" t="str" cm="1">
        <f t="array" ref="E25">IFERROR(_xlfn.XLOOKUP(tblRRData[[#This Row],[Recovery Residence Name/Location]],luLocation[[#All],[Location]],luLocation[[#All],[Location Code]])&amp;"-"&amp;tblRRData[[#This Row],[Row Number Number]]&amp;"-"&amp;SFY,"")</f>
        <v/>
      </c>
      <c r="F25" s="4"/>
      <c r="G25" s="4"/>
      <c r="H25" s="5"/>
      <c r="I25" s="4"/>
      <c r="J25" s="4"/>
      <c r="K25" s="4"/>
      <c r="L25" s="4"/>
      <c r="M25" s="4"/>
      <c r="N25" s="4"/>
      <c r="O25" s="4"/>
      <c r="P25" s="4"/>
      <c r="Q25" s="4"/>
      <c r="R25" s="4"/>
      <c r="S25" s="4"/>
      <c r="T25" s="4"/>
      <c r="U25" s="4"/>
      <c r="V25" s="4"/>
      <c r="W25" s="4"/>
      <c r="X25" s="4"/>
      <c r="Y25" s="5"/>
      <c r="Z25" s="4"/>
      <c r="AA25" s="5"/>
      <c r="AB25" s="4"/>
      <c r="AC25" s="4"/>
      <c r="AD25" s="4"/>
      <c r="AE25" s="4"/>
      <c r="AF25" s="4"/>
      <c r="AG25" s="4"/>
      <c r="AH25" s="4"/>
      <c r="AI25" s="4"/>
      <c r="AJ25" s="4"/>
      <c r="AK25" s="4"/>
      <c r="AL25" s="4"/>
      <c r="AM25" s="5"/>
      <c r="AN25" s="5"/>
      <c r="AO25" s="5"/>
      <c r="AP25" s="5"/>
      <c r="AQ25" s="4"/>
      <c r="AR25">
        <f>tblRRData[[#This Row],[Departure Date]]-tblRRData[[#This Row],[Intake Date]]</f>
        <v>0</v>
      </c>
      <c r="AS25" t="str">
        <f>IF(tblRRData[[#This Row],[Departure Date]]&gt;0,IF(MONTH(tblRRData[[#This Row],[Departure Date]])&lt;4,"Q3",IF(MONTH(tblRRData[[#This Row],[Departure Date]])&lt;7,"Q4",IF(MONTH(tblRRData[[#This Row],[Departure Date]])&lt;10,"Q1","Q2"))),"")</f>
        <v/>
      </c>
    </row>
    <row r="26" spans="2:45" ht="15" customHeight="1" x14ac:dyDescent="0.25">
      <c r="B26">
        <v>19</v>
      </c>
      <c r="C26" s="4"/>
      <c r="D26" t="str">
        <f>_xlfn.XLOOKUP(tblRRData[[#This Row],[Recovery Residence Name/Location]],luLocation[Location],luLocation[Organization],"")</f>
        <v/>
      </c>
      <c r="E26" t="str" cm="1">
        <f t="array" ref="E26">IFERROR(_xlfn.XLOOKUP(tblRRData[[#This Row],[Recovery Residence Name/Location]],luLocation[[#All],[Location]],luLocation[[#All],[Location Code]])&amp;"-"&amp;tblRRData[[#This Row],[Row Number Number]]&amp;"-"&amp;SFY,"")</f>
        <v/>
      </c>
      <c r="F26" s="4"/>
      <c r="G26" s="4"/>
      <c r="H26" s="5"/>
      <c r="I26" s="4"/>
      <c r="J26" s="4"/>
      <c r="K26" s="4"/>
      <c r="L26" s="4"/>
      <c r="M26" s="4"/>
      <c r="N26" s="4"/>
      <c r="O26" s="4"/>
      <c r="P26" s="4"/>
      <c r="Q26" s="4"/>
      <c r="R26" s="4"/>
      <c r="S26" s="4"/>
      <c r="T26" s="4"/>
      <c r="U26" s="4"/>
      <c r="V26" s="4"/>
      <c r="W26" s="4"/>
      <c r="X26" s="4"/>
      <c r="Y26" s="5"/>
      <c r="Z26" s="4"/>
      <c r="AA26" s="5"/>
      <c r="AB26" s="4"/>
      <c r="AC26" s="4"/>
      <c r="AD26" s="4"/>
      <c r="AE26" s="4"/>
      <c r="AF26" s="4"/>
      <c r="AG26" s="4"/>
      <c r="AH26" s="4"/>
      <c r="AI26" s="4"/>
      <c r="AJ26" s="4"/>
      <c r="AK26" s="4"/>
      <c r="AL26" s="4"/>
      <c r="AM26" s="5"/>
      <c r="AN26" s="5"/>
      <c r="AO26" s="5"/>
      <c r="AP26" s="5"/>
      <c r="AQ26" s="4"/>
      <c r="AR26">
        <f>tblRRData[[#This Row],[Departure Date]]-tblRRData[[#This Row],[Intake Date]]</f>
        <v>0</v>
      </c>
      <c r="AS26" t="str">
        <f>IF(tblRRData[[#This Row],[Departure Date]]&gt;0,IF(MONTH(tblRRData[[#This Row],[Departure Date]])&lt;4,"Q3",IF(MONTH(tblRRData[[#This Row],[Departure Date]])&lt;7,"Q4",IF(MONTH(tblRRData[[#This Row],[Departure Date]])&lt;10,"Q1","Q2"))),"")</f>
        <v/>
      </c>
    </row>
    <row r="27" spans="2:45" ht="15" customHeight="1" x14ac:dyDescent="0.25">
      <c r="B27">
        <v>20</v>
      </c>
      <c r="C27" s="4"/>
      <c r="D27" t="str">
        <f>_xlfn.XLOOKUP(tblRRData[[#This Row],[Recovery Residence Name/Location]],luLocation[Location],luLocation[Organization],"")</f>
        <v/>
      </c>
      <c r="E27" t="str" cm="1">
        <f t="array" ref="E27">IFERROR(_xlfn.XLOOKUP(tblRRData[[#This Row],[Recovery Residence Name/Location]],luLocation[[#All],[Location]],luLocation[[#All],[Location Code]])&amp;"-"&amp;tblRRData[[#This Row],[Row Number Number]]&amp;"-"&amp;SFY,"")</f>
        <v/>
      </c>
      <c r="F27" s="4"/>
      <c r="G27" s="4"/>
      <c r="H27" s="5"/>
      <c r="I27" s="4"/>
      <c r="J27" s="4"/>
      <c r="K27" s="4"/>
      <c r="L27" s="4"/>
      <c r="M27" s="4"/>
      <c r="N27" s="4"/>
      <c r="O27" s="4"/>
      <c r="P27" s="4"/>
      <c r="Q27" s="4"/>
      <c r="R27" s="4"/>
      <c r="S27" s="4"/>
      <c r="T27" s="4"/>
      <c r="U27" s="4"/>
      <c r="V27" s="4"/>
      <c r="W27" s="4"/>
      <c r="X27" s="4"/>
      <c r="Y27" s="5"/>
      <c r="Z27" s="4"/>
      <c r="AA27" s="5"/>
      <c r="AB27" s="4"/>
      <c r="AC27" s="4"/>
      <c r="AD27" s="4"/>
      <c r="AE27" s="4"/>
      <c r="AF27" s="4"/>
      <c r="AG27" s="4"/>
      <c r="AH27" s="4"/>
      <c r="AI27" s="4"/>
      <c r="AJ27" s="4"/>
      <c r="AK27" s="4"/>
      <c r="AL27" s="4"/>
      <c r="AM27" s="5"/>
      <c r="AN27" s="5"/>
      <c r="AO27" s="5"/>
      <c r="AP27" s="5"/>
      <c r="AQ27" s="4"/>
      <c r="AR27">
        <f>tblRRData[[#This Row],[Departure Date]]-tblRRData[[#This Row],[Intake Date]]</f>
        <v>0</v>
      </c>
      <c r="AS27" t="str">
        <f>IF(tblRRData[[#This Row],[Departure Date]]&gt;0,IF(MONTH(tblRRData[[#This Row],[Departure Date]])&lt;4,"Q3",IF(MONTH(tblRRData[[#This Row],[Departure Date]])&lt;7,"Q4",IF(MONTH(tblRRData[[#This Row],[Departure Date]])&lt;10,"Q1","Q2"))),"")</f>
        <v/>
      </c>
    </row>
    <row r="28" spans="2:45" ht="15" customHeight="1" x14ac:dyDescent="0.25">
      <c r="B28">
        <v>21</v>
      </c>
      <c r="C28" s="4"/>
      <c r="D28" t="str">
        <f>_xlfn.XLOOKUP(tblRRData[[#This Row],[Recovery Residence Name/Location]],luLocation[Location],luLocation[Organization],"")</f>
        <v/>
      </c>
      <c r="E28" t="str" cm="1">
        <f t="array" ref="E28">IFERROR(_xlfn.XLOOKUP(tblRRData[[#This Row],[Recovery Residence Name/Location]],luLocation[[#All],[Location]],luLocation[[#All],[Location Code]])&amp;"-"&amp;tblRRData[[#This Row],[Row Number Number]]&amp;"-"&amp;SFY,"")</f>
        <v/>
      </c>
      <c r="F28" s="4"/>
      <c r="G28" s="4"/>
      <c r="H28" s="5"/>
      <c r="I28" s="4"/>
      <c r="J28" s="4"/>
      <c r="K28" s="4"/>
      <c r="L28" s="4"/>
      <c r="M28" s="4"/>
      <c r="N28" s="4"/>
      <c r="O28" s="4"/>
      <c r="P28" s="4"/>
      <c r="Q28" s="4"/>
      <c r="R28" s="4"/>
      <c r="S28" s="4"/>
      <c r="T28" s="4"/>
      <c r="U28" s="4"/>
      <c r="V28" s="4"/>
      <c r="W28" s="4"/>
      <c r="X28" s="4"/>
      <c r="Y28" s="5"/>
      <c r="Z28" s="4"/>
      <c r="AA28" s="5"/>
      <c r="AB28" s="4"/>
      <c r="AC28" s="4"/>
      <c r="AD28" s="4"/>
      <c r="AE28" s="4"/>
      <c r="AF28" s="4"/>
      <c r="AG28" s="4"/>
      <c r="AH28" s="4"/>
      <c r="AI28" s="4"/>
      <c r="AJ28" s="4"/>
      <c r="AK28" s="4"/>
      <c r="AL28" s="4"/>
      <c r="AM28" s="5"/>
      <c r="AN28" s="5"/>
      <c r="AO28" s="5"/>
      <c r="AP28" s="5"/>
      <c r="AQ28" s="4"/>
      <c r="AR28">
        <f>tblRRData[[#This Row],[Departure Date]]-tblRRData[[#This Row],[Intake Date]]</f>
        <v>0</v>
      </c>
      <c r="AS28" t="str">
        <f>IF(tblRRData[[#This Row],[Departure Date]]&gt;0,IF(MONTH(tblRRData[[#This Row],[Departure Date]])&lt;4,"Q3",IF(MONTH(tblRRData[[#This Row],[Departure Date]])&lt;7,"Q4",IF(MONTH(tblRRData[[#This Row],[Departure Date]])&lt;10,"Q1","Q2"))),"")</f>
        <v/>
      </c>
    </row>
    <row r="29" spans="2:45" ht="15" customHeight="1" x14ac:dyDescent="0.25">
      <c r="B29">
        <v>22</v>
      </c>
      <c r="C29" s="4"/>
      <c r="D29" t="str">
        <f>_xlfn.XLOOKUP(tblRRData[[#This Row],[Recovery Residence Name/Location]],luLocation[Location],luLocation[Organization],"")</f>
        <v/>
      </c>
      <c r="E29" t="str" cm="1">
        <f t="array" ref="E29">IFERROR(_xlfn.XLOOKUP(tblRRData[[#This Row],[Recovery Residence Name/Location]],luLocation[[#All],[Location]],luLocation[[#All],[Location Code]])&amp;"-"&amp;tblRRData[[#This Row],[Row Number Number]]&amp;"-"&amp;SFY,"")</f>
        <v/>
      </c>
      <c r="F29" s="4"/>
      <c r="G29" s="4"/>
      <c r="H29" s="5"/>
      <c r="I29" s="4"/>
      <c r="J29" s="4"/>
      <c r="K29" s="4"/>
      <c r="L29" s="4"/>
      <c r="M29" s="4"/>
      <c r="N29" s="4"/>
      <c r="O29" s="4"/>
      <c r="P29" s="4"/>
      <c r="Q29" s="4"/>
      <c r="R29" s="4"/>
      <c r="S29" s="4"/>
      <c r="T29" s="4"/>
      <c r="U29" s="4"/>
      <c r="V29" s="4"/>
      <c r="W29" s="4"/>
      <c r="X29" s="4"/>
      <c r="Y29" s="5"/>
      <c r="Z29" s="4"/>
      <c r="AA29" s="5"/>
      <c r="AB29" s="4"/>
      <c r="AC29" s="4"/>
      <c r="AD29" s="4"/>
      <c r="AE29" s="4"/>
      <c r="AF29" s="4"/>
      <c r="AG29" s="4"/>
      <c r="AH29" s="4"/>
      <c r="AI29" s="4"/>
      <c r="AJ29" s="4"/>
      <c r="AK29" s="4"/>
      <c r="AL29" s="4"/>
      <c r="AM29" s="5"/>
      <c r="AN29" s="5"/>
      <c r="AO29" s="5"/>
      <c r="AP29" s="5"/>
      <c r="AQ29" s="4"/>
      <c r="AR29">
        <f>tblRRData[[#This Row],[Departure Date]]-tblRRData[[#This Row],[Intake Date]]</f>
        <v>0</v>
      </c>
      <c r="AS29" t="str">
        <f>IF(tblRRData[[#This Row],[Departure Date]]&gt;0,IF(MONTH(tblRRData[[#This Row],[Departure Date]])&lt;4,"Q3",IF(MONTH(tblRRData[[#This Row],[Departure Date]])&lt;7,"Q4",IF(MONTH(tblRRData[[#This Row],[Departure Date]])&lt;10,"Q1","Q2"))),"")</f>
        <v/>
      </c>
    </row>
    <row r="30" spans="2:45" ht="15" customHeight="1" x14ac:dyDescent="0.25">
      <c r="B30">
        <v>23</v>
      </c>
      <c r="C30" s="4"/>
      <c r="D30" t="str">
        <f>_xlfn.XLOOKUP(tblRRData[[#This Row],[Recovery Residence Name/Location]],luLocation[Location],luLocation[Organization],"")</f>
        <v/>
      </c>
      <c r="E30" t="str" cm="1">
        <f t="array" ref="E30">IFERROR(_xlfn.XLOOKUP(tblRRData[[#This Row],[Recovery Residence Name/Location]],luLocation[[#All],[Location]],luLocation[[#All],[Location Code]])&amp;"-"&amp;tblRRData[[#This Row],[Row Number Number]]&amp;"-"&amp;SFY,"")</f>
        <v/>
      </c>
      <c r="F30" s="4"/>
      <c r="G30" s="4"/>
      <c r="H30" s="5"/>
      <c r="I30" s="4"/>
      <c r="J30" s="4"/>
      <c r="K30" s="4"/>
      <c r="L30" s="4"/>
      <c r="M30" s="4"/>
      <c r="N30" s="4"/>
      <c r="O30" s="4"/>
      <c r="P30" s="4"/>
      <c r="Q30" s="4"/>
      <c r="R30" s="4"/>
      <c r="S30" s="4"/>
      <c r="T30" s="4"/>
      <c r="U30" s="4"/>
      <c r="V30" s="4"/>
      <c r="W30" s="4"/>
      <c r="X30" s="4"/>
      <c r="Y30" s="5"/>
      <c r="Z30" s="4"/>
      <c r="AA30" s="5"/>
      <c r="AB30" s="4"/>
      <c r="AC30" s="4"/>
      <c r="AD30" s="4"/>
      <c r="AE30" s="4"/>
      <c r="AF30" s="4"/>
      <c r="AG30" s="4"/>
      <c r="AH30" s="4"/>
      <c r="AI30" s="4"/>
      <c r="AJ30" s="4"/>
      <c r="AK30" s="4"/>
      <c r="AL30" s="4"/>
      <c r="AM30" s="5"/>
      <c r="AN30" s="5"/>
      <c r="AO30" s="5"/>
      <c r="AP30" s="5"/>
      <c r="AQ30" s="4"/>
      <c r="AR30">
        <f>tblRRData[[#This Row],[Departure Date]]-tblRRData[[#This Row],[Intake Date]]</f>
        <v>0</v>
      </c>
      <c r="AS30" t="str">
        <f>IF(tblRRData[[#This Row],[Departure Date]]&gt;0,IF(MONTH(tblRRData[[#This Row],[Departure Date]])&lt;4,"Q3",IF(MONTH(tblRRData[[#This Row],[Departure Date]])&lt;7,"Q4",IF(MONTH(tblRRData[[#This Row],[Departure Date]])&lt;10,"Q1","Q2"))),"")</f>
        <v/>
      </c>
    </row>
    <row r="31" spans="2:45" ht="15" customHeight="1" x14ac:dyDescent="0.25">
      <c r="B31">
        <v>24</v>
      </c>
      <c r="C31" s="4"/>
      <c r="D31" t="str">
        <f>_xlfn.XLOOKUP(tblRRData[[#This Row],[Recovery Residence Name/Location]],luLocation[Location],luLocation[Organization],"")</f>
        <v/>
      </c>
      <c r="E31" t="str" cm="1">
        <f t="array" ref="E31">IFERROR(_xlfn.XLOOKUP(tblRRData[[#This Row],[Recovery Residence Name/Location]],luLocation[[#All],[Location]],luLocation[[#All],[Location Code]])&amp;"-"&amp;tblRRData[[#This Row],[Row Number Number]]&amp;"-"&amp;SFY,"")</f>
        <v/>
      </c>
      <c r="F31" s="4"/>
      <c r="G31" s="4"/>
      <c r="H31" s="5"/>
      <c r="I31" s="4"/>
      <c r="J31" s="4"/>
      <c r="K31" s="4"/>
      <c r="L31" s="4"/>
      <c r="M31" s="4"/>
      <c r="N31" s="4"/>
      <c r="O31" s="4"/>
      <c r="P31" s="4"/>
      <c r="Q31" s="4"/>
      <c r="R31" s="4"/>
      <c r="S31" s="4"/>
      <c r="T31" s="4"/>
      <c r="U31" s="4"/>
      <c r="V31" s="4"/>
      <c r="W31" s="4"/>
      <c r="X31" s="4"/>
      <c r="Y31" s="5"/>
      <c r="Z31" s="4"/>
      <c r="AA31" s="5"/>
      <c r="AB31" s="4"/>
      <c r="AC31" s="4"/>
      <c r="AD31" s="4"/>
      <c r="AE31" s="4"/>
      <c r="AF31" s="4"/>
      <c r="AG31" s="4"/>
      <c r="AH31" s="4"/>
      <c r="AI31" s="4"/>
      <c r="AJ31" s="4"/>
      <c r="AK31" s="4"/>
      <c r="AL31" s="4"/>
      <c r="AM31" s="5"/>
      <c r="AN31" s="5"/>
      <c r="AO31" s="5"/>
      <c r="AP31" s="5"/>
      <c r="AQ31" s="4"/>
      <c r="AR31">
        <f>tblRRData[[#This Row],[Departure Date]]-tblRRData[[#This Row],[Intake Date]]</f>
        <v>0</v>
      </c>
      <c r="AS31" t="str">
        <f>IF(tblRRData[[#This Row],[Departure Date]]&gt;0,IF(MONTH(tblRRData[[#This Row],[Departure Date]])&lt;4,"Q3",IF(MONTH(tblRRData[[#This Row],[Departure Date]])&lt;7,"Q4",IF(MONTH(tblRRData[[#This Row],[Departure Date]])&lt;10,"Q1","Q2"))),"")</f>
        <v/>
      </c>
    </row>
    <row r="32" spans="2:45" ht="15" customHeight="1" x14ac:dyDescent="0.25">
      <c r="B32">
        <v>25</v>
      </c>
      <c r="C32" s="4"/>
      <c r="D32" t="str">
        <f>_xlfn.XLOOKUP(tblRRData[[#This Row],[Recovery Residence Name/Location]],luLocation[Location],luLocation[Organization],"")</f>
        <v/>
      </c>
      <c r="E32" t="str" cm="1">
        <f t="array" ref="E32">IFERROR(_xlfn.XLOOKUP(tblRRData[[#This Row],[Recovery Residence Name/Location]],luLocation[[#All],[Location]],luLocation[[#All],[Location Code]])&amp;"-"&amp;tblRRData[[#This Row],[Row Number Number]]&amp;"-"&amp;SFY,"")</f>
        <v/>
      </c>
      <c r="F32" s="4"/>
      <c r="G32" s="4"/>
      <c r="H32" s="5"/>
      <c r="I32" s="4"/>
      <c r="J32" s="4"/>
      <c r="K32" s="4"/>
      <c r="L32" s="4"/>
      <c r="M32" s="4"/>
      <c r="N32" s="4"/>
      <c r="O32" s="4"/>
      <c r="P32" s="4"/>
      <c r="Q32" s="4"/>
      <c r="R32" s="4"/>
      <c r="S32" s="4"/>
      <c r="T32" s="4"/>
      <c r="U32" s="4"/>
      <c r="V32" s="4"/>
      <c r="W32" s="4"/>
      <c r="X32" s="4"/>
      <c r="Y32" s="5"/>
      <c r="Z32" s="4"/>
      <c r="AA32" s="5"/>
      <c r="AB32" s="4"/>
      <c r="AC32" s="4"/>
      <c r="AD32" s="4"/>
      <c r="AE32" s="4"/>
      <c r="AF32" s="4"/>
      <c r="AG32" s="4"/>
      <c r="AH32" s="4"/>
      <c r="AI32" s="4"/>
      <c r="AJ32" s="4"/>
      <c r="AK32" s="4"/>
      <c r="AL32" s="4"/>
      <c r="AM32" s="5"/>
      <c r="AN32" s="5"/>
      <c r="AO32" s="5"/>
      <c r="AP32" s="5"/>
      <c r="AQ32" s="4"/>
      <c r="AR32">
        <f>tblRRData[[#This Row],[Departure Date]]-tblRRData[[#This Row],[Intake Date]]</f>
        <v>0</v>
      </c>
      <c r="AS32" t="str">
        <f>IF(tblRRData[[#This Row],[Departure Date]]&gt;0,IF(MONTH(tblRRData[[#This Row],[Departure Date]])&lt;4,"Q3",IF(MONTH(tblRRData[[#This Row],[Departure Date]])&lt;7,"Q4",IF(MONTH(tblRRData[[#This Row],[Departure Date]])&lt;10,"Q1","Q2"))),"")</f>
        <v/>
      </c>
    </row>
    <row r="33" spans="2:45" x14ac:dyDescent="0.25">
      <c r="B33">
        <v>26</v>
      </c>
      <c r="C33" s="4"/>
      <c r="D33" t="str">
        <f>_xlfn.XLOOKUP(tblRRData[[#This Row],[Recovery Residence Name/Location]],luLocation[Location],luLocation[Organization],"")</f>
        <v/>
      </c>
      <c r="E33" t="str" cm="1">
        <f t="array" ref="E33">IFERROR(_xlfn.XLOOKUP(tblRRData[[#This Row],[Recovery Residence Name/Location]],luLocation[[#All],[Location]],luLocation[[#All],[Location Code]])&amp;"-"&amp;tblRRData[[#This Row],[Row Number Number]]&amp;"-"&amp;SFY,"")</f>
        <v/>
      </c>
      <c r="F33" s="4"/>
      <c r="G33" s="4"/>
      <c r="H33" s="5"/>
      <c r="I33" s="4"/>
      <c r="J33" s="4"/>
      <c r="K33" s="4"/>
      <c r="L33" s="4"/>
      <c r="M33" s="4"/>
      <c r="N33" s="4"/>
      <c r="O33" s="4"/>
      <c r="P33" s="4"/>
      <c r="Q33" s="4"/>
      <c r="R33" s="4"/>
      <c r="S33" s="4"/>
      <c r="T33" s="4"/>
      <c r="U33" s="4"/>
      <c r="V33" s="4"/>
      <c r="W33" s="4"/>
      <c r="X33" s="4"/>
      <c r="Y33" s="5"/>
      <c r="Z33" s="4"/>
      <c r="AA33" s="5"/>
      <c r="AB33" s="4"/>
      <c r="AC33" s="4"/>
      <c r="AD33" s="4"/>
      <c r="AE33" s="4"/>
      <c r="AF33" s="4"/>
      <c r="AG33" s="4"/>
      <c r="AH33" s="4"/>
      <c r="AI33" s="4"/>
      <c r="AJ33" s="4"/>
      <c r="AK33" s="4"/>
      <c r="AL33" s="4"/>
      <c r="AM33" s="5"/>
      <c r="AN33" s="5"/>
      <c r="AO33" s="5"/>
      <c r="AP33" s="5"/>
      <c r="AQ33" s="4"/>
      <c r="AR33">
        <f>tblRRData[[#This Row],[Departure Date]]-tblRRData[[#This Row],[Intake Date]]</f>
        <v>0</v>
      </c>
      <c r="AS33" t="str">
        <f>IF(tblRRData[[#This Row],[Departure Date]]&gt;0,IF(MONTH(tblRRData[[#This Row],[Departure Date]])&lt;4,"Q3",IF(MONTH(tblRRData[[#This Row],[Departure Date]])&lt;7,"Q4",IF(MONTH(tblRRData[[#This Row],[Departure Date]])&lt;10,"Q1","Q2"))),"")</f>
        <v/>
      </c>
    </row>
    <row r="34" spans="2:45" ht="15.75" customHeight="1" x14ac:dyDescent="0.25">
      <c r="B34" s="1" t="s">
        <v>157</v>
      </c>
      <c r="C34" s="4"/>
      <c r="D34" t="str">
        <f>_xlfn.XLOOKUP(tblRRData[[#This Row],[Recovery Residence Name/Location]],luLocation[Location],luLocation[Organization],"")</f>
        <v/>
      </c>
      <c r="E34" t="str" cm="1">
        <f t="array" ref="E34">IFERROR(_xlfn.XLOOKUP(tblRRData[[#This Row],[Recovery Residence Name/Location]],luLocation[[#All],[Location]],luLocation[[#All],[Location Code]])&amp;"-"&amp;tblRRData[[#This Row],[Row Number Number]]&amp;"-"&amp;SFY,"")</f>
        <v/>
      </c>
      <c r="F34" s="4"/>
      <c r="G34" s="4"/>
      <c r="H34" s="5"/>
      <c r="I34" s="4"/>
      <c r="J34" s="4"/>
      <c r="K34" s="4"/>
      <c r="L34" s="4"/>
      <c r="M34" s="4"/>
      <c r="N34" s="4"/>
      <c r="O34" s="4"/>
      <c r="P34" s="4"/>
      <c r="Q34" s="4"/>
      <c r="R34" s="4"/>
      <c r="S34" s="4"/>
      <c r="T34" s="4"/>
      <c r="U34" s="4"/>
      <c r="V34" s="4"/>
      <c r="W34" s="4"/>
      <c r="X34" s="4"/>
      <c r="Y34" s="5"/>
      <c r="Z34" s="4"/>
      <c r="AA34" s="5"/>
      <c r="AB34" s="4"/>
      <c r="AC34" s="4"/>
      <c r="AD34" s="4"/>
      <c r="AE34" s="4"/>
      <c r="AF34" s="4"/>
      <c r="AG34" s="4"/>
      <c r="AH34" s="4"/>
      <c r="AI34" s="4"/>
      <c r="AJ34" s="4"/>
      <c r="AK34" s="4"/>
      <c r="AL34" s="4"/>
      <c r="AM34" s="5"/>
      <c r="AN34" s="5"/>
      <c r="AO34" s="5"/>
      <c r="AP34" s="5"/>
      <c r="AQ34" s="4"/>
      <c r="AR34">
        <f>tblRRData[[#This Row],[Departure Date]]-tblRRData[[#This Row],[Intake Date]]</f>
        <v>0</v>
      </c>
      <c r="AS34" t="str">
        <f>IF(tblRRData[[#This Row],[Departure Date]]&gt;0,IF(MONTH(tblRRData[[#This Row],[Departure Date]])&lt;4,"Q3",IF(MONTH(tblRRData[[#This Row],[Departure Date]])&lt;7,"Q4",IF(MONTH(tblRRData[[#This Row],[Departure Date]])&lt;10,"Q1","Q2"))),"")</f>
        <v/>
      </c>
    </row>
    <row r="35" spans="2:45" x14ac:dyDescent="0.25">
      <c r="B35">
        <v>28</v>
      </c>
      <c r="C35" s="4"/>
      <c r="D35" t="str">
        <f>_xlfn.XLOOKUP(tblRRData[[#This Row],[Recovery Residence Name/Location]],luLocation[Location],luLocation[Organization],"")</f>
        <v/>
      </c>
      <c r="E35" t="str" cm="1">
        <f t="array" ref="E35">IFERROR(_xlfn.XLOOKUP(tblRRData[[#This Row],[Recovery Residence Name/Location]],luLocation[[#All],[Location]],luLocation[[#All],[Location Code]])&amp;"-"&amp;tblRRData[[#This Row],[Row Number Number]]&amp;"-"&amp;SFY,"")</f>
        <v/>
      </c>
      <c r="F35" s="4"/>
      <c r="G35" s="4"/>
      <c r="H35" s="5"/>
      <c r="I35" s="4"/>
      <c r="J35" s="4"/>
      <c r="K35" s="4"/>
      <c r="L35" s="4"/>
      <c r="M35" s="4"/>
      <c r="N35" s="4"/>
      <c r="O35" s="4"/>
      <c r="P35" s="4"/>
      <c r="Q35" s="4"/>
      <c r="R35" s="4"/>
      <c r="S35" s="4"/>
      <c r="T35" s="4"/>
      <c r="U35" s="4"/>
      <c r="V35" s="4"/>
      <c r="W35" s="4"/>
      <c r="X35" s="4"/>
      <c r="Y35" s="5"/>
      <c r="Z35" s="4"/>
      <c r="AA35" s="5"/>
      <c r="AB35" s="4"/>
      <c r="AC35" s="4"/>
      <c r="AD35" s="4"/>
      <c r="AE35" s="4"/>
      <c r="AF35" s="4"/>
      <c r="AG35" s="4"/>
      <c r="AH35" s="4"/>
      <c r="AI35" s="4"/>
      <c r="AJ35" s="4"/>
      <c r="AK35" s="4"/>
      <c r="AL35" s="4"/>
      <c r="AM35" s="5"/>
      <c r="AN35" s="5"/>
      <c r="AO35" s="5"/>
      <c r="AP35" s="5"/>
      <c r="AQ35" s="4"/>
      <c r="AR35">
        <f>tblRRData[[#This Row],[Departure Date]]-tblRRData[[#This Row],[Intake Date]]</f>
        <v>0</v>
      </c>
      <c r="AS35" t="str">
        <f>IF(tblRRData[[#This Row],[Departure Date]]&gt;0,IF(MONTH(tblRRData[[#This Row],[Departure Date]])&lt;4,"Q3",IF(MONTH(tblRRData[[#This Row],[Departure Date]])&lt;7,"Q4",IF(MONTH(tblRRData[[#This Row],[Departure Date]])&lt;10,"Q1","Q2"))),"")</f>
        <v/>
      </c>
    </row>
    <row r="36" spans="2:45" x14ac:dyDescent="0.25">
      <c r="B36">
        <v>29</v>
      </c>
      <c r="C36" s="4"/>
      <c r="D36" t="str">
        <f>_xlfn.XLOOKUP(tblRRData[[#This Row],[Recovery Residence Name/Location]],luLocation[Location],luLocation[Organization],"")</f>
        <v/>
      </c>
      <c r="E36" t="str" cm="1">
        <f t="array" ref="E36">IFERROR(_xlfn.XLOOKUP(tblRRData[[#This Row],[Recovery Residence Name/Location]],luLocation[[#All],[Location]],luLocation[[#All],[Location Code]])&amp;"-"&amp;tblRRData[[#This Row],[Row Number Number]]&amp;"-"&amp;SFY,"")</f>
        <v/>
      </c>
      <c r="F36" s="4"/>
      <c r="G36" s="4"/>
      <c r="H36" s="5"/>
      <c r="I36" s="4"/>
      <c r="J36" s="4"/>
      <c r="K36" s="4"/>
      <c r="L36" s="4"/>
      <c r="M36" s="4"/>
      <c r="N36" s="4"/>
      <c r="O36" s="4"/>
      <c r="P36" s="4"/>
      <c r="Q36" s="4"/>
      <c r="R36" s="4"/>
      <c r="S36" s="4"/>
      <c r="T36" s="4"/>
      <c r="U36" s="4"/>
      <c r="V36" s="4"/>
      <c r="W36" s="4"/>
      <c r="X36" s="4"/>
      <c r="Y36" s="5"/>
      <c r="Z36" s="4"/>
      <c r="AA36" s="5"/>
      <c r="AB36" s="4"/>
      <c r="AC36" s="4"/>
      <c r="AD36" s="4"/>
      <c r="AE36" s="4"/>
      <c r="AF36" s="4"/>
      <c r="AG36" s="4"/>
      <c r="AH36" s="4"/>
      <c r="AI36" s="4"/>
      <c r="AJ36" s="4"/>
      <c r="AK36" s="4"/>
      <c r="AL36" s="4"/>
      <c r="AM36" s="5"/>
      <c r="AN36" s="5"/>
      <c r="AO36" s="5"/>
      <c r="AP36" s="5"/>
      <c r="AQ36" s="4"/>
      <c r="AR36">
        <f>tblRRData[[#This Row],[Departure Date]]-tblRRData[[#This Row],[Intake Date]]</f>
        <v>0</v>
      </c>
      <c r="AS36" t="str">
        <f>IF(tblRRData[[#This Row],[Departure Date]]&gt;0,IF(MONTH(tblRRData[[#This Row],[Departure Date]])&lt;4,"Q3",IF(MONTH(tblRRData[[#This Row],[Departure Date]])&lt;7,"Q4",IF(MONTH(tblRRData[[#This Row],[Departure Date]])&lt;10,"Q1","Q2"))),"")</f>
        <v/>
      </c>
    </row>
    <row r="37" spans="2:45" x14ac:dyDescent="0.25">
      <c r="B37">
        <v>30</v>
      </c>
      <c r="C37" s="4"/>
      <c r="D37" t="str">
        <f>_xlfn.XLOOKUP(tblRRData[[#This Row],[Recovery Residence Name/Location]],luLocation[Location],luLocation[Organization],"")</f>
        <v/>
      </c>
      <c r="E37" t="str" cm="1">
        <f t="array" ref="E37">IFERROR(_xlfn.XLOOKUP(tblRRData[[#This Row],[Recovery Residence Name/Location]],luLocation[[#All],[Location]],luLocation[[#All],[Location Code]])&amp;"-"&amp;tblRRData[[#This Row],[Row Number Number]]&amp;"-"&amp;SFY,"")</f>
        <v/>
      </c>
      <c r="F37" s="4"/>
      <c r="G37" s="4"/>
      <c r="H37" s="5"/>
      <c r="I37" s="4"/>
      <c r="J37" s="4"/>
      <c r="K37" s="4"/>
      <c r="L37" s="4"/>
      <c r="M37" s="4"/>
      <c r="N37" s="4"/>
      <c r="O37" s="4"/>
      <c r="P37" s="4"/>
      <c r="Q37" s="4"/>
      <c r="R37" s="4"/>
      <c r="S37" s="4"/>
      <c r="T37" s="4"/>
      <c r="U37" s="4"/>
      <c r="V37" s="4"/>
      <c r="W37" s="4"/>
      <c r="X37" s="4"/>
      <c r="Y37" s="5"/>
      <c r="Z37" s="4"/>
      <c r="AA37" s="5"/>
      <c r="AB37" s="4"/>
      <c r="AC37" s="4"/>
      <c r="AD37" s="4"/>
      <c r="AE37" s="4"/>
      <c r="AF37" s="4"/>
      <c r="AG37" s="4"/>
      <c r="AH37" s="4"/>
      <c r="AI37" s="4"/>
      <c r="AJ37" s="4"/>
      <c r="AK37" s="4"/>
      <c r="AL37" s="4"/>
      <c r="AM37" s="5"/>
      <c r="AN37" s="5"/>
      <c r="AO37" s="5"/>
      <c r="AP37" s="5"/>
      <c r="AQ37" s="4"/>
      <c r="AR37">
        <f>tblRRData[[#This Row],[Departure Date]]-tblRRData[[#This Row],[Intake Date]]</f>
        <v>0</v>
      </c>
      <c r="AS37" t="str">
        <f>IF(tblRRData[[#This Row],[Departure Date]]&gt;0,IF(MONTH(tblRRData[[#This Row],[Departure Date]])&lt;4,"Q3",IF(MONTH(tblRRData[[#This Row],[Departure Date]])&lt;7,"Q4",IF(MONTH(tblRRData[[#This Row],[Departure Date]])&lt;10,"Q1","Q2"))),"")</f>
        <v/>
      </c>
    </row>
    <row r="38" spans="2:45" x14ac:dyDescent="0.25">
      <c r="B38">
        <v>31</v>
      </c>
      <c r="C38" s="4"/>
      <c r="D38" t="str">
        <f>_xlfn.XLOOKUP(tblRRData[[#This Row],[Recovery Residence Name/Location]],luLocation[Location],luLocation[Organization],"")</f>
        <v/>
      </c>
      <c r="E38" t="str" cm="1">
        <f t="array" ref="E38">IFERROR(_xlfn.XLOOKUP(tblRRData[[#This Row],[Recovery Residence Name/Location]],luLocation[[#All],[Location]],luLocation[[#All],[Location Code]])&amp;"-"&amp;tblRRData[[#This Row],[Row Number Number]]&amp;"-"&amp;SFY,"")</f>
        <v/>
      </c>
      <c r="F38" s="4"/>
      <c r="G38" s="4"/>
      <c r="H38" s="5"/>
      <c r="I38" s="4"/>
      <c r="J38" s="4"/>
      <c r="K38" s="4"/>
      <c r="L38" s="4"/>
      <c r="M38" s="4"/>
      <c r="N38" s="4"/>
      <c r="O38" s="4"/>
      <c r="P38" s="4"/>
      <c r="Q38" s="4"/>
      <c r="R38" s="4"/>
      <c r="S38" s="4"/>
      <c r="T38" s="4"/>
      <c r="U38" s="4"/>
      <c r="V38" s="4"/>
      <c r="W38" s="4"/>
      <c r="X38" s="4"/>
      <c r="Y38" s="5"/>
      <c r="Z38" s="4"/>
      <c r="AA38" s="5"/>
      <c r="AB38" s="4"/>
      <c r="AC38" s="4"/>
      <c r="AD38" s="4"/>
      <c r="AE38" s="4"/>
      <c r="AF38" s="4"/>
      <c r="AG38" s="4"/>
      <c r="AH38" s="4"/>
      <c r="AI38" s="4"/>
      <c r="AJ38" s="4"/>
      <c r="AK38" s="4"/>
      <c r="AL38" s="4"/>
      <c r="AM38" s="5"/>
      <c r="AN38" s="5"/>
      <c r="AO38" s="5"/>
      <c r="AP38" s="5"/>
      <c r="AQ38" s="4"/>
      <c r="AR38">
        <f>tblRRData[[#This Row],[Departure Date]]-tblRRData[[#This Row],[Intake Date]]</f>
        <v>0</v>
      </c>
      <c r="AS38" t="str">
        <f>IF(tblRRData[[#This Row],[Departure Date]]&gt;0,IF(MONTH(tblRRData[[#This Row],[Departure Date]])&lt;4,"Q3",IF(MONTH(tblRRData[[#This Row],[Departure Date]])&lt;7,"Q4",IF(MONTH(tblRRData[[#This Row],[Departure Date]])&lt;10,"Q1","Q2"))),"")</f>
        <v/>
      </c>
    </row>
    <row r="39" spans="2:45" x14ac:dyDescent="0.25">
      <c r="B39">
        <v>32</v>
      </c>
      <c r="C39" s="4"/>
      <c r="D39" t="str">
        <f>_xlfn.XLOOKUP(tblRRData[[#This Row],[Recovery Residence Name/Location]],luLocation[Location],luLocation[Organization],"")</f>
        <v/>
      </c>
      <c r="E39" t="str" cm="1">
        <f t="array" ref="E39">IFERROR(_xlfn.XLOOKUP(tblRRData[[#This Row],[Recovery Residence Name/Location]],luLocation[[#All],[Location]],luLocation[[#All],[Location Code]])&amp;"-"&amp;tblRRData[[#This Row],[Row Number Number]]&amp;"-"&amp;SFY,"")</f>
        <v/>
      </c>
      <c r="F39" s="4"/>
      <c r="G39" s="4"/>
      <c r="H39" s="5"/>
      <c r="I39" s="4"/>
      <c r="J39" s="4"/>
      <c r="K39" s="4"/>
      <c r="L39" s="4"/>
      <c r="M39" s="4"/>
      <c r="N39" s="4"/>
      <c r="O39" s="4"/>
      <c r="P39" s="4"/>
      <c r="Q39" s="4"/>
      <c r="R39" s="4"/>
      <c r="S39" s="4"/>
      <c r="T39" s="4"/>
      <c r="U39" s="4"/>
      <c r="V39" s="4"/>
      <c r="W39" s="4"/>
      <c r="X39" s="4"/>
      <c r="Y39" s="5"/>
      <c r="Z39" s="4"/>
      <c r="AA39" s="5"/>
      <c r="AB39" s="4"/>
      <c r="AC39" s="4"/>
      <c r="AD39" s="4"/>
      <c r="AE39" s="4"/>
      <c r="AF39" s="4"/>
      <c r="AG39" s="4"/>
      <c r="AH39" s="4"/>
      <c r="AI39" s="4"/>
      <c r="AJ39" s="4"/>
      <c r="AK39" s="4"/>
      <c r="AL39" s="4"/>
      <c r="AM39" s="5"/>
      <c r="AN39" s="5"/>
      <c r="AO39" s="5"/>
      <c r="AP39" s="5"/>
      <c r="AQ39" s="4"/>
      <c r="AR39">
        <f>tblRRData[[#This Row],[Departure Date]]-tblRRData[[#This Row],[Intake Date]]</f>
        <v>0</v>
      </c>
      <c r="AS39" t="str">
        <f>IF(tblRRData[[#This Row],[Departure Date]]&gt;0,IF(MONTH(tblRRData[[#This Row],[Departure Date]])&lt;4,"Q3",IF(MONTH(tblRRData[[#This Row],[Departure Date]])&lt;7,"Q4",IF(MONTH(tblRRData[[#This Row],[Departure Date]])&lt;10,"Q1","Q2"))),"")</f>
        <v/>
      </c>
    </row>
    <row r="40" spans="2:45" x14ac:dyDescent="0.25">
      <c r="B40">
        <v>33</v>
      </c>
      <c r="C40" s="4"/>
      <c r="D40" t="str">
        <f>_xlfn.XLOOKUP(tblRRData[[#This Row],[Recovery Residence Name/Location]],luLocation[Location],luLocation[Organization],"")</f>
        <v/>
      </c>
      <c r="E40" t="str" cm="1">
        <f t="array" ref="E40">IFERROR(_xlfn.XLOOKUP(tblRRData[[#This Row],[Recovery Residence Name/Location]],luLocation[[#All],[Location]],luLocation[[#All],[Location Code]])&amp;"-"&amp;tblRRData[[#This Row],[Row Number Number]]&amp;"-"&amp;SFY,"")</f>
        <v/>
      </c>
      <c r="F40" s="4"/>
      <c r="G40" s="4"/>
      <c r="H40" s="5"/>
      <c r="I40" s="4"/>
      <c r="J40" s="4"/>
      <c r="K40" s="4"/>
      <c r="L40" s="4"/>
      <c r="M40" s="4"/>
      <c r="N40" s="4"/>
      <c r="O40" s="4"/>
      <c r="P40" s="4"/>
      <c r="Q40" s="4"/>
      <c r="R40" s="4"/>
      <c r="S40" s="4"/>
      <c r="T40" s="4"/>
      <c r="U40" s="4"/>
      <c r="V40" s="4"/>
      <c r="W40" s="4"/>
      <c r="X40" s="4"/>
      <c r="Y40" s="5"/>
      <c r="Z40" s="4"/>
      <c r="AA40" s="5"/>
      <c r="AB40" s="4"/>
      <c r="AC40" s="4"/>
      <c r="AD40" s="4"/>
      <c r="AE40" s="4"/>
      <c r="AF40" s="4"/>
      <c r="AG40" s="4"/>
      <c r="AH40" s="4"/>
      <c r="AI40" s="4"/>
      <c r="AJ40" s="4"/>
      <c r="AK40" s="4"/>
      <c r="AL40" s="4"/>
      <c r="AM40" s="5"/>
      <c r="AN40" s="5"/>
      <c r="AO40" s="5"/>
      <c r="AP40" s="5"/>
      <c r="AQ40" s="4"/>
      <c r="AR40">
        <f>tblRRData[[#This Row],[Departure Date]]-tblRRData[[#This Row],[Intake Date]]</f>
        <v>0</v>
      </c>
      <c r="AS40" t="str">
        <f>IF(tblRRData[[#This Row],[Departure Date]]&gt;0,IF(MONTH(tblRRData[[#This Row],[Departure Date]])&lt;4,"Q3",IF(MONTH(tblRRData[[#This Row],[Departure Date]])&lt;7,"Q4",IF(MONTH(tblRRData[[#This Row],[Departure Date]])&lt;10,"Q1","Q2"))),"")</f>
        <v/>
      </c>
    </row>
    <row r="41" spans="2:45" x14ac:dyDescent="0.25">
      <c r="B41">
        <v>34</v>
      </c>
      <c r="C41" s="4"/>
      <c r="D41" t="str">
        <f>_xlfn.XLOOKUP(tblRRData[[#This Row],[Recovery Residence Name/Location]],luLocation[Location],luLocation[Organization],"")</f>
        <v/>
      </c>
      <c r="E41" t="str" cm="1">
        <f t="array" ref="E41">IFERROR(_xlfn.XLOOKUP(tblRRData[[#This Row],[Recovery Residence Name/Location]],luLocation[[#All],[Location]],luLocation[[#All],[Location Code]])&amp;"-"&amp;tblRRData[[#This Row],[Row Number Number]]&amp;"-"&amp;SFY,"")</f>
        <v/>
      </c>
      <c r="F41" s="4"/>
      <c r="G41" s="4"/>
      <c r="H41" s="5"/>
      <c r="I41" s="4"/>
      <c r="J41" s="4"/>
      <c r="K41" s="4"/>
      <c r="L41" s="4"/>
      <c r="M41" s="4"/>
      <c r="N41" s="4"/>
      <c r="O41" s="4"/>
      <c r="P41" s="4"/>
      <c r="Q41" s="4"/>
      <c r="R41" s="4"/>
      <c r="S41" s="4"/>
      <c r="T41" s="4"/>
      <c r="U41" s="4"/>
      <c r="V41" s="4"/>
      <c r="W41" s="4"/>
      <c r="X41" s="4"/>
      <c r="Y41" s="5"/>
      <c r="Z41" s="4"/>
      <c r="AA41" s="5"/>
      <c r="AB41" s="4"/>
      <c r="AC41" s="4"/>
      <c r="AD41" s="4"/>
      <c r="AE41" s="4"/>
      <c r="AF41" s="4"/>
      <c r="AG41" s="4"/>
      <c r="AH41" s="4"/>
      <c r="AI41" s="4"/>
      <c r="AJ41" s="4"/>
      <c r="AK41" s="4"/>
      <c r="AL41" s="4"/>
      <c r="AM41" s="5"/>
      <c r="AN41" s="5"/>
      <c r="AO41" s="5"/>
      <c r="AP41" s="5"/>
      <c r="AQ41" s="4"/>
      <c r="AR41">
        <f>tblRRData[[#This Row],[Departure Date]]-tblRRData[[#This Row],[Intake Date]]</f>
        <v>0</v>
      </c>
      <c r="AS41" t="str">
        <f>IF(tblRRData[[#This Row],[Departure Date]]&gt;0,IF(MONTH(tblRRData[[#This Row],[Departure Date]])&lt;4,"Q3",IF(MONTH(tblRRData[[#This Row],[Departure Date]])&lt;7,"Q4",IF(MONTH(tblRRData[[#This Row],[Departure Date]])&lt;10,"Q1","Q2"))),"")</f>
        <v/>
      </c>
    </row>
    <row r="42" spans="2:45" x14ac:dyDescent="0.25">
      <c r="B42">
        <v>35</v>
      </c>
      <c r="C42" s="4"/>
      <c r="D42" t="str">
        <f>_xlfn.XLOOKUP(tblRRData[[#This Row],[Recovery Residence Name/Location]],luLocation[Location],luLocation[Organization],"")</f>
        <v/>
      </c>
      <c r="E42" t="str" cm="1">
        <f t="array" ref="E42">IFERROR(_xlfn.XLOOKUP(tblRRData[[#This Row],[Recovery Residence Name/Location]],luLocation[[#All],[Location]],luLocation[[#All],[Location Code]])&amp;"-"&amp;tblRRData[[#This Row],[Row Number Number]]&amp;"-"&amp;SFY,"")</f>
        <v/>
      </c>
      <c r="F42" s="4"/>
      <c r="G42" s="4"/>
      <c r="H42" s="5"/>
      <c r="I42" s="4"/>
      <c r="J42" s="4"/>
      <c r="K42" s="4"/>
      <c r="L42" s="4"/>
      <c r="M42" s="4"/>
      <c r="N42" s="4"/>
      <c r="O42" s="4"/>
      <c r="P42" s="4"/>
      <c r="Q42" s="4"/>
      <c r="R42" s="4"/>
      <c r="S42" s="4"/>
      <c r="T42" s="4"/>
      <c r="U42" s="4"/>
      <c r="V42" s="4"/>
      <c r="W42" s="4"/>
      <c r="X42" s="4"/>
      <c r="Y42" s="5"/>
      <c r="Z42" s="4"/>
      <c r="AA42" s="5"/>
      <c r="AB42" s="4"/>
      <c r="AC42" s="4"/>
      <c r="AD42" s="4"/>
      <c r="AE42" s="4"/>
      <c r="AF42" s="4"/>
      <c r="AG42" s="4"/>
      <c r="AH42" s="4"/>
      <c r="AI42" s="4"/>
      <c r="AJ42" s="4"/>
      <c r="AK42" s="4"/>
      <c r="AL42" s="4"/>
      <c r="AM42" s="5"/>
      <c r="AN42" s="5"/>
      <c r="AO42" s="5"/>
      <c r="AP42" s="5"/>
      <c r="AQ42" s="4"/>
      <c r="AR42">
        <f>tblRRData[[#This Row],[Departure Date]]-tblRRData[[#This Row],[Intake Date]]</f>
        <v>0</v>
      </c>
      <c r="AS42" t="str">
        <f>IF(tblRRData[[#This Row],[Departure Date]]&gt;0,IF(MONTH(tblRRData[[#This Row],[Departure Date]])&lt;4,"Q3",IF(MONTH(tblRRData[[#This Row],[Departure Date]])&lt;7,"Q4",IF(MONTH(tblRRData[[#This Row],[Departure Date]])&lt;10,"Q1","Q2"))),"")</f>
        <v/>
      </c>
    </row>
    <row r="43" spans="2:45" ht="16.149999999999999" customHeight="1" x14ac:dyDescent="0.25">
      <c r="B43">
        <v>36</v>
      </c>
      <c r="C43" s="4"/>
      <c r="D43" t="str">
        <f>_xlfn.XLOOKUP(tblRRData[[#This Row],[Recovery Residence Name/Location]],luLocation[Location],luLocation[Organization],"")</f>
        <v/>
      </c>
      <c r="E43" t="str" cm="1">
        <f t="array" ref="E43">IFERROR(_xlfn.XLOOKUP(tblRRData[[#This Row],[Recovery Residence Name/Location]],luLocation[[#All],[Location]],luLocation[[#All],[Location Code]])&amp;"-"&amp;tblRRData[[#This Row],[Row Number Number]]&amp;"-"&amp;SFY,"")</f>
        <v/>
      </c>
      <c r="F43" s="4"/>
      <c r="G43" s="4"/>
      <c r="H43" s="5"/>
      <c r="I43" s="4"/>
      <c r="J43" s="4"/>
      <c r="K43" s="4"/>
      <c r="L43" s="4"/>
      <c r="M43" s="4"/>
      <c r="N43" s="4"/>
      <c r="O43" s="4"/>
      <c r="P43" s="4"/>
      <c r="Q43" s="4"/>
      <c r="R43" s="4"/>
      <c r="S43" s="4"/>
      <c r="T43" s="4"/>
      <c r="U43" s="4"/>
      <c r="V43" s="4"/>
      <c r="W43" s="4"/>
      <c r="X43" s="4"/>
      <c r="Y43" s="5"/>
      <c r="Z43" s="4"/>
      <c r="AA43" s="5"/>
      <c r="AB43" s="4"/>
      <c r="AC43" s="4"/>
      <c r="AD43" s="4"/>
      <c r="AE43" s="4"/>
      <c r="AF43" s="4"/>
      <c r="AG43" s="4"/>
      <c r="AH43" s="4"/>
      <c r="AI43" s="4"/>
      <c r="AJ43" s="4"/>
      <c r="AK43" s="4"/>
      <c r="AL43" s="4"/>
      <c r="AM43" s="5"/>
      <c r="AN43" s="5"/>
      <c r="AO43" s="5"/>
      <c r="AP43" s="5"/>
      <c r="AQ43" s="4"/>
      <c r="AR43">
        <f>tblRRData[[#This Row],[Departure Date]]-tblRRData[[#This Row],[Intake Date]]</f>
        <v>0</v>
      </c>
      <c r="AS43" t="str">
        <f>IF(tblRRData[[#This Row],[Departure Date]]&gt;0,IF(MONTH(tblRRData[[#This Row],[Departure Date]])&lt;4,"Q3",IF(MONTH(tblRRData[[#This Row],[Departure Date]])&lt;7,"Q4",IF(MONTH(tblRRData[[#This Row],[Departure Date]])&lt;10,"Q1","Q2"))),"")</f>
        <v/>
      </c>
    </row>
    <row r="44" spans="2:45" x14ac:dyDescent="0.25">
      <c r="B44">
        <v>37</v>
      </c>
      <c r="C44" s="4"/>
      <c r="D44" t="str">
        <f>_xlfn.XLOOKUP(tblRRData[[#This Row],[Recovery Residence Name/Location]],luLocation[Location],luLocation[Organization],"")</f>
        <v/>
      </c>
      <c r="E44" t="str" cm="1">
        <f t="array" ref="E44">IFERROR(_xlfn.XLOOKUP(tblRRData[[#This Row],[Recovery Residence Name/Location]],luLocation[[#All],[Location]],luLocation[[#All],[Location Code]])&amp;"-"&amp;tblRRData[[#This Row],[Row Number Number]]&amp;"-"&amp;SFY,"")</f>
        <v/>
      </c>
      <c r="F44" s="4"/>
      <c r="G44" s="4"/>
      <c r="H44" s="5"/>
      <c r="I44" s="4"/>
      <c r="J44" s="4"/>
      <c r="K44" s="4"/>
      <c r="L44" s="4"/>
      <c r="M44" s="4"/>
      <c r="N44" s="4"/>
      <c r="O44" s="4"/>
      <c r="P44" s="4"/>
      <c r="Q44" s="4"/>
      <c r="R44" s="4"/>
      <c r="S44" s="4"/>
      <c r="T44" s="4"/>
      <c r="U44" s="4"/>
      <c r="V44" s="4"/>
      <c r="W44" s="4"/>
      <c r="X44" s="4"/>
      <c r="Y44" s="5"/>
      <c r="Z44" s="4"/>
      <c r="AA44" s="5"/>
      <c r="AB44" s="4"/>
      <c r="AC44" s="4"/>
      <c r="AD44" s="4"/>
      <c r="AE44" s="4"/>
      <c r="AF44" s="4"/>
      <c r="AG44" s="4"/>
      <c r="AH44" s="4"/>
      <c r="AI44" s="4"/>
      <c r="AJ44" s="4"/>
      <c r="AK44" s="4"/>
      <c r="AL44" s="4"/>
      <c r="AM44" s="5"/>
      <c r="AN44" s="5"/>
      <c r="AO44" s="5"/>
      <c r="AP44" s="5"/>
      <c r="AQ44" s="4"/>
      <c r="AR44">
        <f>tblRRData[[#This Row],[Departure Date]]-tblRRData[[#This Row],[Intake Date]]</f>
        <v>0</v>
      </c>
      <c r="AS44" t="str">
        <f>IF(tblRRData[[#This Row],[Departure Date]]&gt;0,IF(MONTH(tblRRData[[#This Row],[Departure Date]])&lt;4,"Q3",IF(MONTH(tblRRData[[#This Row],[Departure Date]])&lt;7,"Q4",IF(MONTH(tblRRData[[#This Row],[Departure Date]])&lt;10,"Q1","Q2"))),"")</f>
        <v/>
      </c>
    </row>
    <row r="45" spans="2:45" ht="15" customHeight="1" x14ac:dyDescent="0.25">
      <c r="B45">
        <v>38</v>
      </c>
      <c r="C45" s="4"/>
      <c r="D45" t="str">
        <f>_xlfn.XLOOKUP(tblRRData[[#This Row],[Recovery Residence Name/Location]],luLocation[Location],luLocation[Organization],"")</f>
        <v/>
      </c>
      <c r="E45" t="str" cm="1">
        <f t="array" ref="E45">IFERROR(_xlfn.XLOOKUP(tblRRData[[#This Row],[Recovery Residence Name/Location]],luLocation[[#All],[Location]],luLocation[[#All],[Location Code]])&amp;"-"&amp;tblRRData[[#This Row],[Row Number Number]]&amp;"-"&amp;SFY,"")</f>
        <v/>
      </c>
      <c r="F45" s="4"/>
      <c r="G45" s="4"/>
      <c r="H45" s="5"/>
      <c r="I45" s="4"/>
      <c r="J45" s="4"/>
      <c r="K45" s="4"/>
      <c r="L45" s="4"/>
      <c r="M45" s="4"/>
      <c r="N45" s="4"/>
      <c r="O45" s="4"/>
      <c r="P45" s="4"/>
      <c r="Q45" s="4"/>
      <c r="R45" s="4"/>
      <c r="S45" s="4"/>
      <c r="T45" s="4"/>
      <c r="U45" s="4"/>
      <c r="V45" s="4"/>
      <c r="W45" s="4"/>
      <c r="X45" s="4"/>
      <c r="Y45" s="5"/>
      <c r="Z45" s="4"/>
      <c r="AA45" s="5"/>
      <c r="AB45" s="4"/>
      <c r="AC45" s="4"/>
      <c r="AD45" s="4"/>
      <c r="AE45" s="4"/>
      <c r="AF45" s="4"/>
      <c r="AG45" s="4"/>
      <c r="AH45" s="4"/>
      <c r="AI45" s="4"/>
      <c r="AJ45" s="4"/>
      <c r="AK45" s="4"/>
      <c r="AL45" s="4"/>
      <c r="AM45" s="5"/>
      <c r="AN45" s="5"/>
      <c r="AO45" s="5"/>
      <c r="AP45" s="5"/>
      <c r="AQ45" s="4"/>
      <c r="AR45">
        <f>tblRRData[[#This Row],[Departure Date]]-tblRRData[[#This Row],[Intake Date]]</f>
        <v>0</v>
      </c>
      <c r="AS45" t="str">
        <f>IF(tblRRData[[#This Row],[Departure Date]]&gt;0,IF(MONTH(tblRRData[[#This Row],[Departure Date]])&lt;4,"Q3",IF(MONTH(tblRRData[[#This Row],[Departure Date]])&lt;7,"Q4",IF(MONTH(tblRRData[[#This Row],[Departure Date]])&lt;10,"Q1","Q2"))),"")</f>
        <v/>
      </c>
    </row>
    <row r="46" spans="2:45" ht="15" customHeight="1" x14ac:dyDescent="0.25">
      <c r="B46">
        <v>39</v>
      </c>
      <c r="C46" s="4"/>
      <c r="D46" t="str">
        <f>_xlfn.XLOOKUP(tblRRData[[#This Row],[Recovery Residence Name/Location]],luLocation[Location],luLocation[Organization],"")</f>
        <v/>
      </c>
      <c r="E46" t="str" cm="1">
        <f t="array" ref="E46">IFERROR(_xlfn.XLOOKUP(tblRRData[[#This Row],[Recovery Residence Name/Location]],luLocation[[#All],[Location]],luLocation[[#All],[Location Code]])&amp;"-"&amp;tblRRData[[#This Row],[Row Number Number]]&amp;"-"&amp;SFY,"")</f>
        <v/>
      </c>
      <c r="F46" s="4"/>
      <c r="G46" s="4"/>
      <c r="H46" s="5"/>
      <c r="I46" s="4"/>
      <c r="J46" s="4"/>
      <c r="K46" s="4"/>
      <c r="L46" s="4"/>
      <c r="M46" s="4"/>
      <c r="N46" s="4"/>
      <c r="O46" s="4"/>
      <c r="P46" s="4"/>
      <c r="Q46" s="4"/>
      <c r="R46" s="4"/>
      <c r="S46" s="4"/>
      <c r="T46" s="4"/>
      <c r="U46" s="4"/>
      <c r="V46" s="4"/>
      <c r="W46" s="4"/>
      <c r="X46" s="4"/>
      <c r="Y46" s="5"/>
      <c r="Z46" s="4"/>
      <c r="AA46" s="5"/>
      <c r="AB46" s="4"/>
      <c r="AC46" s="4"/>
      <c r="AD46" s="4"/>
      <c r="AE46" s="4"/>
      <c r="AF46" s="4"/>
      <c r="AG46" s="4"/>
      <c r="AH46" s="4"/>
      <c r="AI46" s="4"/>
      <c r="AJ46" s="4"/>
      <c r="AK46" s="4"/>
      <c r="AL46" s="4"/>
      <c r="AM46" s="5"/>
      <c r="AN46" s="5"/>
      <c r="AO46" s="5"/>
      <c r="AP46" s="5"/>
      <c r="AQ46" s="4"/>
      <c r="AR46">
        <f>tblRRData[[#This Row],[Departure Date]]-tblRRData[[#This Row],[Intake Date]]</f>
        <v>0</v>
      </c>
      <c r="AS46" t="str">
        <f>IF(tblRRData[[#This Row],[Departure Date]]&gt;0,IF(MONTH(tblRRData[[#This Row],[Departure Date]])&lt;4,"Q3",IF(MONTH(tblRRData[[#This Row],[Departure Date]])&lt;7,"Q4",IF(MONTH(tblRRData[[#This Row],[Departure Date]])&lt;10,"Q1","Q2"))),"")</f>
        <v/>
      </c>
    </row>
    <row r="47" spans="2:45" ht="15" customHeight="1" x14ac:dyDescent="0.25">
      <c r="B47">
        <v>40</v>
      </c>
      <c r="C47" s="4"/>
      <c r="D47" t="str">
        <f>_xlfn.XLOOKUP(tblRRData[[#This Row],[Recovery Residence Name/Location]],luLocation[Location],luLocation[Organization],"")</f>
        <v/>
      </c>
      <c r="E47" t="str" cm="1">
        <f t="array" ref="E47">IFERROR(_xlfn.XLOOKUP(tblRRData[[#This Row],[Recovery Residence Name/Location]],luLocation[[#All],[Location]],luLocation[[#All],[Location Code]])&amp;"-"&amp;tblRRData[[#This Row],[Row Number Number]]&amp;"-"&amp;SFY,"")</f>
        <v/>
      </c>
      <c r="F47" s="4"/>
      <c r="G47" s="4"/>
      <c r="H47" s="5"/>
      <c r="I47" s="4"/>
      <c r="J47" s="4"/>
      <c r="K47" s="4"/>
      <c r="L47" s="4"/>
      <c r="M47" s="4"/>
      <c r="N47" s="4"/>
      <c r="O47" s="4"/>
      <c r="P47" s="4"/>
      <c r="Q47" s="4"/>
      <c r="R47" s="4"/>
      <c r="S47" s="4"/>
      <c r="T47" s="4"/>
      <c r="U47" s="4"/>
      <c r="V47" s="4"/>
      <c r="W47" s="4"/>
      <c r="X47" s="4"/>
      <c r="Y47" s="5"/>
      <c r="Z47" s="4"/>
      <c r="AA47" s="5"/>
      <c r="AB47" s="4"/>
      <c r="AC47" s="4"/>
      <c r="AD47" s="4"/>
      <c r="AE47" s="4"/>
      <c r="AF47" s="4"/>
      <c r="AG47" s="4"/>
      <c r="AH47" s="4"/>
      <c r="AI47" s="4"/>
      <c r="AJ47" s="4"/>
      <c r="AK47" s="4"/>
      <c r="AL47" s="4"/>
      <c r="AM47" s="5"/>
      <c r="AN47" s="5"/>
      <c r="AO47" s="5"/>
      <c r="AP47" s="5"/>
      <c r="AQ47" s="4"/>
      <c r="AR47">
        <f>tblRRData[[#This Row],[Departure Date]]-tblRRData[[#This Row],[Intake Date]]</f>
        <v>0</v>
      </c>
      <c r="AS47" t="str">
        <f>IF(tblRRData[[#This Row],[Departure Date]]&gt;0,IF(MONTH(tblRRData[[#This Row],[Departure Date]])&lt;4,"Q3",IF(MONTH(tblRRData[[#This Row],[Departure Date]])&lt;7,"Q4",IF(MONTH(tblRRData[[#This Row],[Departure Date]])&lt;10,"Q1","Q2"))),"")</f>
        <v/>
      </c>
    </row>
    <row r="48" spans="2:45" ht="15" customHeight="1" x14ac:dyDescent="0.25">
      <c r="B48">
        <v>41</v>
      </c>
      <c r="C48" s="4"/>
      <c r="D48" t="str">
        <f>_xlfn.XLOOKUP(tblRRData[[#This Row],[Recovery Residence Name/Location]],luLocation[Location],luLocation[Organization],"")</f>
        <v/>
      </c>
      <c r="E48" t="str" cm="1">
        <f t="array" ref="E48">IFERROR(_xlfn.XLOOKUP(tblRRData[[#This Row],[Recovery Residence Name/Location]],luLocation[[#All],[Location]],luLocation[[#All],[Location Code]])&amp;"-"&amp;tblRRData[[#This Row],[Row Number Number]]&amp;"-"&amp;SFY,"")</f>
        <v/>
      </c>
      <c r="F48" s="4"/>
      <c r="G48" s="4"/>
      <c r="H48" s="5"/>
      <c r="I48" s="4"/>
      <c r="J48" s="4"/>
      <c r="K48" s="4"/>
      <c r="L48" s="4"/>
      <c r="M48" s="4"/>
      <c r="N48" s="4"/>
      <c r="O48" s="4"/>
      <c r="P48" s="4"/>
      <c r="Q48" s="4"/>
      <c r="R48" s="4"/>
      <c r="S48" s="4"/>
      <c r="T48" s="4"/>
      <c r="U48" s="4"/>
      <c r="V48" s="4"/>
      <c r="W48" s="4"/>
      <c r="X48" s="4"/>
      <c r="Y48" s="5"/>
      <c r="Z48" s="4"/>
      <c r="AA48" s="5"/>
      <c r="AB48" s="4"/>
      <c r="AC48" s="4"/>
      <c r="AD48" s="4"/>
      <c r="AE48" s="4"/>
      <c r="AF48" s="4"/>
      <c r="AG48" s="4"/>
      <c r="AH48" s="4"/>
      <c r="AI48" s="4"/>
      <c r="AJ48" s="4"/>
      <c r="AK48" s="4"/>
      <c r="AL48" s="4"/>
      <c r="AM48" s="5"/>
      <c r="AN48" s="5"/>
      <c r="AO48" s="5"/>
      <c r="AP48" s="5"/>
      <c r="AQ48" s="4"/>
      <c r="AR48">
        <f>tblRRData[[#This Row],[Departure Date]]-tblRRData[[#This Row],[Intake Date]]</f>
        <v>0</v>
      </c>
      <c r="AS48" t="str">
        <f>IF(tblRRData[[#This Row],[Departure Date]]&gt;0,IF(MONTH(tblRRData[[#This Row],[Departure Date]])&lt;4,"Q3",IF(MONTH(tblRRData[[#This Row],[Departure Date]])&lt;7,"Q4",IF(MONTH(tblRRData[[#This Row],[Departure Date]])&lt;10,"Q1","Q2"))),"")</f>
        <v/>
      </c>
    </row>
    <row r="49" spans="2:45" ht="15" customHeight="1" x14ac:dyDescent="0.25">
      <c r="B49">
        <v>42</v>
      </c>
      <c r="C49" s="4"/>
      <c r="D49" t="str">
        <f>_xlfn.XLOOKUP(tblRRData[[#This Row],[Recovery Residence Name/Location]],luLocation[Location],luLocation[Organization],"")</f>
        <v/>
      </c>
      <c r="E49" t="str" cm="1">
        <f t="array" ref="E49">IFERROR(_xlfn.XLOOKUP(tblRRData[[#This Row],[Recovery Residence Name/Location]],luLocation[[#All],[Location]],luLocation[[#All],[Location Code]])&amp;"-"&amp;tblRRData[[#This Row],[Row Number Number]]&amp;"-"&amp;SFY,"")</f>
        <v/>
      </c>
      <c r="F49" s="4"/>
      <c r="G49" s="4"/>
      <c r="H49" s="5"/>
      <c r="I49" s="4"/>
      <c r="J49" s="4"/>
      <c r="K49" s="4"/>
      <c r="L49" s="4"/>
      <c r="M49" s="4"/>
      <c r="N49" s="4"/>
      <c r="O49" s="4"/>
      <c r="P49" s="4"/>
      <c r="Q49" s="4"/>
      <c r="R49" s="4"/>
      <c r="S49" s="4"/>
      <c r="T49" s="4"/>
      <c r="U49" s="4"/>
      <c r="V49" s="4"/>
      <c r="W49" s="4"/>
      <c r="X49" s="4"/>
      <c r="Y49" s="5"/>
      <c r="Z49" s="4"/>
      <c r="AA49" s="5"/>
      <c r="AB49" s="4"/>
      <c r="AC49" s="4"/>
      <c r="AD49" s="4"/>
      <c r="AE49" s="4"/>
      <c r="AF49" s="4"/>
      <c r="AG49" s="4"/>
      <c r="AH49" s="4"/>
      <c r="AI49" s="4"/>
      <c r="AJ49" s="4"/>
      <c r="AK49" s="4"/>
      <c r="AL49" s="4"/>
      <c r="AM49" s="5"/>
      <c r="AN49" s="5"/>
      <c r="AO49" s="5"/>
      <c r="AP49" s="5"/>
      <c r="AQ49" s="4"/>
      <c r="AR49">
        <f>tblRRData[[#This Row],[Departure Date]]-tblRRData[[#This Row],[Intake Date]]</f>
        <v>0</v>
      </c>
      <c r="AS49" t="str">
        <f>IF(tblRRData[[#This Row],[Departure Date]]&gt;0,IF(MONTH(tblRRData[[#This Row],[Departure Date]])&lt;4,"Q3",IF(MONTH(tblRRData[[#This Row],[Departure Date]])&lt;7,"Q4",IF(MONTH(tblRRData[[#This Row],[Departure Date]])&lt;10,"Q1","Q2"))),"")</f>
        <v/>
      </c>
    </row>
    <row r="50" spans="2:45" ht="15" customHeight="1" x14ac:dyDescent="0.25">
      <c r="B50">
        <v>43</v>
      </c>
      <c r="C50" s="4"/>
      <c r="D50" t="str">
        <f>_xlfn.XLOOKUP(tblRRData[[#This Row],[Recovery Residence Name/Location]],luLocation[Location],luLocation[Organization],"")</f>
        <v/>
      </c>
      <c r="E50" t="str" cm="1">
        <f t="array" ref="E50">IFERROR(_xlfn.XLOOKUP(tblRRData[[#This Row],[Recovery Residence Name/Location]],luLocation[[#All],[Location]],luLocation[[#All],[Location Code]])&amp;"-"&amp;tblRRData[[#This Row],[Row Number Number]]&amp;"-"&amp;SFY,"")</f>
        <v/>
      </c>
      <c r="F50" s="4"/>
      <c r="G50" s="4"/>
      <c r="H50" s="5"/>
      <c r="I50" s="4"/>
      <c r="J50" s="4"/>
      <c r="K50" s="4"/>
      <c r="L50" s="4"/>
      <c r="M50" s="4"/>
      <c r="N50" s="4"/>
      <c r="O50" s="4"/>
      <c r="P50" s="4"/>
      <c r="Q50" s="4"/>
      <c r="R50" s="4"/>
      <c r="S50" s="4"/>
      <c r="T50" s="4"/>
      <c r="U50" s="4"/>
      <c r="V50" s="4"/>
      <c r="W50" s="4"/>
      <c r="X50" s="4"/>
      <c r="Y50" s="5"/>
      <c r="Z50" s="4"/>
      <c r="AA50" s="5"/>
      <c r="AB50" s="4"/>
      <c r="AC50" s="4"/>
      <c r="AD50" s="4"/>
      <c r="AE50" s="4"/>
      <c r="AF50" s="4"/>
      <c r="AG50" s="4"/>
      <c r="AH50" s="4"/>
      <c r="AI50" s="4"/>
      <c r="AJ50" s="4"/>
      <c r="AK50" s="4"/>
      <c r="AL50" s="4"/>
      <c r="AM50" s="5"/>
      <c r="AN50" s="5"/>
      <c r="AO50" s="5"/>
      <c r="AP50" s="5"/>
      <c r="AQ50" s="4"/>
      <c r="AR50">
        <f>tblRRData[[#This Row],[Departure Date]]-tblRRData[[#This Row],[Intake Date]]</f>
        <v>0</v>
      </c>
      <c r="AS50" t="str">
        <f>IF(tblRRData[[#This Row],[Departure Date]]&gt;0,IF(MONTH(tblRRData[[#This Row],[Departure Date]])&lt;4,"Q3",IF(MONTH(tblRRData[[#This Row],[Departure Date]])&lt;7,"Q4",IF(MONTH(tblRRData[[#This Row],[Departure Date]])&lt;10,"Q1","Q2"))),"")</f>
        <v/>
      </c>
    </row>
    <row r="51" spans="2:45" ht="15" customHeight="1" x14ac:dyDescent="0.25">
      <c r="B51">
        <v>44</v>
      </c>
      <c r="C51" s="4"/>
      <c r="D51" t="str">
        <f>_xlfn.XLOOKUP(tblRRData[[#This Row],[Recovery Residence Name/Location]],luLocation[Location],luLocation[Organization],"")</f>
        <v/>
      </c>
      <c r="E51" t="str" cm="1">
        <f t="array" ref="E51">IFERROR(_xlfn.XLOOKUP(tblRRData[[#This Row],[Recovery Residence Name/Location]],luLocation[[#All],[Location]],luLocation[[#All],[Location Code]])&amp;"-"&amp;tblRRData[[#This Row],[Row Number Number]]&amp;"-"&amp;SFY,"")</f>
        <v/>
      </c>
      <c r="F51" s="4"/>
      <c r="G51" s="4"/>
      <c r="H51" s="5"/>
      <c r="I51" s="4"/>
      <c r="J51" s="4"/>
      <c r="K51" s="4"/>
      <c r="L51" s="4"/>
      <c r="M51" s="4"/>
      <c r="N51" s="4"/>
      <c r="O51" s="4"/>
      <c r="P51" s="4"/>
      <c r="Q51" s="4"/>
      <c r="R51" s="4"/>
      <c r="S51" s="4"/>
      <c r="T51" s="4"/>
      <c r="U51" s="4"/>
      <c r="V51" s="4"/>
      <c r="W51" s="4"/>
      <c r="X51" s="4"/>
      <c r="Y51" s="5"/>
      <c r="Z51" s="4"/>
      <c r="AA51" s="5"/>
      <c r="AB51" s="4"/>
      <c r="AC51" s="4"/>
      <c r="AD51" s="4"/>
      <c r="AE51" s="4"/>
      <c r="AF51" s="4"/>
      <c r="AG51" s="4"/>
      <c r="AH51" s="4"/>
      <c r="AI51" s="4"/>
      <c r="AJ51" s="4"/>
      <c r="AK51" s="4"/>
      <c r="AL51" s="4"/>
      <c r="AM51" s="5"/>
      <c r="AN51" s="5"/>
      <c r="AO51" s="5"/>
      <c r="AP51" s="5"/>
      <c r="AQ51" s="4"/>
      <c r="AR51">
        <f>tblRRData[[#This Row],[Departure Date]]-tblRRData[[#This Row],[Intake Date]]</f>
        <v>0</v>
      </c>
      <c r="AS51" t="str">
        <f>IF(tblRRData[[#This Row],[Departure Date]]&gt;0,IF(MONTH(tblRRData[[#This Row],[Departure Date]])&lt;4,"Q3",IF(MONTH(tblRRData[[#This Row],[Departure Date]])&lt;7,"Q4",IF(MONTH(tblRRData[[#This Row],[Departure Date]])&lt;10,"Q1","Q2"))),"")</f>
        <v/>
      </c>
    </row>
    <row r="52" spans="2:45" ht="15" customHeight="1" x14ac:dyDescent="0.25">
      <c r="B52">
        <v>45</v>
      </c>
      <c r="C52" s="4"/>
      <c r="D52" t="str">
        <f>_xlfn.XLOOKUP(tblRRData[[#This Row],[Recovery Residence Name/Location]],luLocation[Location],luLocation[Organization],"")</f>
        <v/>
      </c>
      <c r="E52" t="str" cm="1">
        <f t="array" ref="E52">IFERROR(_xlfn.XLOOKUP(tblRRData[[#This Row],[Recovery Residence Name/Location]],luLocation[[#All],[Location]],luLocation[[#All],[Location Code]])&amp;"-"&amp;tblRRData[[#This Row],[Row Number Number]]&amp;"-"&amp;SFY,"")</f>
        <v/>
      </c>
      <c r="F52" s="4"/>
      <c r="G52" s="4"/>
      <c r="H52" s="5"/>
      <c r="I52" s="4"/>
      <c r="J52" s="4"/>
      <c r="K52" s="4"/>
      <c r="L52" s="4"/>
      <c r="M52" s="4"/>
      <c r="N52" s="4"/>
      <c r="O52" s="4"/>
      <c r="P52" s="4"/>
      <c r="Q52" s="4"/>
      <c r="R52" s="4"/>
      <c r="S52" s="4"/>
      <c r="T52" s="4"/>
      <c r="U52" s="4"/>
      <c r="V52" s="4"/>
      <c r="W52" s="4"/>
      <c r="X52" s="4"/>
      <c r="Y52" s="5"/>
      <c r="Z52" s="4"/>
      <c r="AA52" s="5"/>
      <c r="AB52" s="4"/>
      <c r="AC52" s="4"/>
      <c r="AD52" s="4"/>
      <c r="AE52" s="4"/>
      <c r="AF52" s="4"/>
      <c r="AG52" s="4"/>
      <c r="AH52" s="4"/>
      <c r="AI52" s="4"/>
      <c r="AJ52" s="4"/>
      <c r="AK52" s="4"/>
      <c r="AL52" s="4"/>
      <c r="AM52" s="5"/>
      <c r="AN52" s="5"/>
      <c r="AO52" s="5"/>
      <c r="AP52" s="5"/>
      <c r="AQ52" s="4"/>
      <c r="AR52">
        <f>tblRRData[[#This Row],[Departure Date]]-tblRRData[[#This Row],[Intake Date]]</f>
        <v>0</v>
      </c>
      <c r="AS52" t="str">
        <f>IF(tblRRData[[#This Row],[Departure Date]]&gt;0,IF(MONTH(tblRRData[[#This Row],[Departure Date]])&lt;4,"Q3",IF(MONTH(tblRRData[[#This Row],[Departure Date]])&lt;7,"Q4",IF(MONTH(tblRRData[[#This Row],[Departure Date]])&lt;10,"Q1","Q2"))),"")</f>
        <v/>
      </c>
    </row>
    <row r="53" spans="2:45" ht="15" customHeight="1" x14ac:dyDescent="0.25">
      <c r="B53">
        <v>46</v>
      </c>
      <c r="C53" s="4"/>
      <c r="D53" t="str">
        <f>_xlfn.XLOOKUP(tblRRData[[#This Row],[Recovery Residence Name/Location]],luLocation[Location],luLocation[Organization],"")</f>
        <v/>
      </c>
      <c r="E53" t="str" cm="1">
        <f t="array" ref="E53">IFERROR(_xlfn.XLOOKUP(tblRRData[[#This Row],[Recovery Residence Name/Location]],luLocation[[#All],[Location]],luLocation[[#All],[Location Code]])&amp;"-"&amp;tblRRData[[#This Row],[Row Number Number]]&amp;"-"&amp;SFY,"")</f>
        <v/>
      </c>
      <c r="F53" s="4"/>
      <c r="G53" s="4"/>
      <c r="H53" s="5"/>
      <c r="I53" s="4"/>
      <c r="J53" s="4"/>
      <c r="K53" s="4"/>
      <c r="L53" s="4"/>
      <c r="M53" s="4"/>
      <c r="N53" s="4"/>
      <c r="O53" s="4"/>
      <c r="P53" s="4"/>
      <c r="Q53" s="4"/>
      <c r="R53" s="4"/>
      <c r="S53" s="4"/>
      <c r="T53" s="4"/>
      <c r="U53" s="4"/>
      <c r="V53" s="4"/>
      <c r="W53" s="4"/>
      <c r="X53" s="4"/>
      <c r="Y53" s="5"/>
      <c r="Z53" s="4"/>
      <c r="AA53" s="5"/>
      <c r="AB53" s="4"/>
      <c r="AC53" s="4"/>
      <c r="AD53" s="4"/>
      <c r="AE53" s="4"/>
      <c r="AF53" s="4"/>
      <c r="AG53" s="4"/>
      <c r="AH53" s="4"/>
      <c r="AI53" s="4"/>
      <c r="AJ53" s="4"/>
      <c r="AK53" s="4"/>
      <c r="AL53" s="4"/>
      <c r="AM53" s="5"/>
      <c r="AN53" s="5"/>
      <c r="AO53" s="5"/>
      <c r="AP53" s="5"/>
      <c r="AQ53" s="4"/>
      <c r="AR53">
        <f>tblRRData[[#This Row],[Departure Date]]-tblRRData[[#This Row],[Intake Date]]</f>
        <v>0</v>
      </c>
      <c r="AS53" t="str">
        <f>IF(tblRRData[[#This Row],[Departure Date]]&gt;0,IF(MONTH(tblRRData[[#This Row],[Departure Date]])&lt;4,"Q3",IF(MONTH(tblRRData[[#This Row],[Departure Date]])&lt;7,"Q4",IF(MONTH(tblRRData[[#This Row],[Departure Date]])&lt;10,"Q1","Q2"))),"")</f>
        <v/>
      </c>
    </row>
    <row r="54" spans="2:45" ht="15" customHeight="1" x14ac:dyDescent="0.25">
      <c r="B54">
        <v>47</v>
      </c>
      <c r="C54" s="4"/>
      <c r="D54" t="str">
        <f>_xlfn.XLOOKUP(tblRRData[[#This Row],[Recovery Residence Name/Location]],luLocation[Location],luLocation[Organization],"")</f>
        <v/>
      </c>
      <c r="E54" t="str" cm="1">
        <f t="array" ref="E54">IFERROR(_xlfn.XLOOKUP(tblRRData[[#This Row],[Recovery Residence Name/Location]],luLocation[[#All],[Location]],luLocation[[#All],[Location Code]])&amp;"-"&amp;tblRRData[[#This Row],[Row Number Number]]&amp;"-"&amp;SFY,"")</f>
        <v/>
      </c>
      <c r="F54" s="4"/>
      <c r="G54" s="4"/>
      <c r="H54" s="5"/>
      <c r="I54" s="4"/>
      <c r="J54" s="4"/>
      <c r="K54" s="4"/>
      <c r="L54" s="4"/>
      <c r="M54" s="4"/>
      <c r="N54" s="4"/>
      <c r="O54" s="4"/>
      <c r="P54" s="4"/>
      <c r="Q54" s="4"/>
      <c r="R54" s="4"/>
      <c r="S54" s="4"/>
      <c r="T54" s="4"/>
      <c r="U54" s="4"/>
      <c r="V54" s="4"/>
      <c r="W54" s="4"/>
      <c r="X54" s="4"/>
      <c r="Y54" s="5"/>
      <c r="Z54" s="4"/>
      <c r="AA54" s="5"/>
      <c r="AB54" s="4"/>
      <c r="AC54" s="4"/>
      <c r="AD54" s="4"/>
      <c r="AE54" s="4"/>
      <c r="AF54" s="4"/>
      <c r="AG54" s="4"/>
      <c r="AH54" s="4"/>
      <c r="AI54" s="4"/>
      <c r="AJ54" s="4"/>
      <c r="AK54" s="4"/>
      <c r="AL54" s="4"/>
      <c r="AM54" s="5"/>
      <c r="AN54" s="5"/>
      <c r="AO54" s="5"/>
      <c r="AP54" s="5"/>
      <c r="AQ54" s="4"/>
      <c r="AR54">
        <f>tblRRData[[#This Row],[Departure Date]]-tblRRData[[#This Row],[Intake Date]]</f>
        <v>0</v>
      </c>
      <c r="AS54" t="str">
        <f>IF(tblRRData[[#This Row],[Departure Date]]&gt;0,IF(MONTH(tblRRData[[#This Row],[Departure Date]])&lt;4,"Q3",IF(MONTH(tblRRData[[#This Row],[Departure Date]])&lt;7,"Q4",IF(MONTH(tblRRData[[#This Row],[Departure Date]])&lt;10,"Q1","Q2"))),"")</f>
        <v/>
      </c>
    </row>
    <row r="55" spans="2:45" ht="15" customHeight="1" x14ac:dyDescent="0.25">
      <c r="B55">
        <v>48</v>
      </c>
      <c r="C55" s="4"/>
      <c r="D55" t="str">
        <f>_xlfn.XLOOKUP(tblRRData[[#This Row],[Recovery Residence Name/Location]],luLocation[Location],luLocation[Organization],"")</f>
        <v/>
      </c>
      <c r="E55" t="str" cm="1">
        <f t="array" ref="E55">IFERROR(_xlfn.XLOOKUP(tblRRData[[#This Row],[Recovery Residence Name/Location]],luLocation[[#All],[Location]],luLocation[[#All],[Location Code]])&amp;"-"&amp;tblRRData[[#This Row],[Row Number Number]]&amp;"-"&amp;SFY,"")</f>
        <v/>
      </c>
      <c r="F55" s="4"/>
      <c r="G55" s="4"/>
      <c r="H55" s="5"/>
      <c r="I55" s="4"/>
      <c r="J55" s="4"/>
      <c r="K55" s="4"/>
      <c r="L55" s="4"/>
      <c r="M55" s="4"/>
      <c r="N55" s="4"/>
      <c r="O55" s="4"/>
      <c r="P55" s="4"/>
      <c r="Q55" s="4"/>
      <c r="R55" s="4"/>
      <c r="S55" s="4"/>
      <c r="T55" s="4"/>
      <c r="U55" s="4"/>
      <c r="V55" s="4"/>
      <c r="W55" s="4"/>
      <c r="X55" s="4"/>
      <c r="Y55" s="5"/>
      <c r="Z55" s="4"/>
      <c r="AA55" s="5"/>
      <c r="AB55" s="4"/>
      <c r="AC55" s="4"/>
      <c r="AD55" s="4"/>
      <c r="AE55" s="4"/>
      <c r="AF55" s="4"/>
      <c r="AG55" s="4"/>
      <c r="AH55" s="4"/>
      <c r="AI55" s="4"/>
      <c r="AJ55" s="4"/>
      <c r="AK55" s="4"/>
      <c r="AL55" s="4"/>
      <c r="AM55" s="5"/>
      <c r="AN55" s="5"/>
      <c r="AO55" s="5"/>
      <c r="AP55" s="5"/>
      <c r="AQ55" s="4"/>
      <c r="AR55">
        <f>tblRRData[[#This Row],[Departure Date]]-tblRRData[[#This Row],[Intake Date]]</f>
        <v>0</v>
      </c>
      <c r="AS55" t="str">
        <f>IF(tblRRData[[#This Row],[Departure Date]]&gt;0,IF(MONTH(tblRRData[[#This Row],[Departure Date]])&lt;4,"Q3",IF(MONTH(tblRRData[[#This Row],[Departure Date]])&lt;7,"Q4",IF(MONTH(tblRRData[[#This Row],[Departure Date]])&lt;10,"Q1","Q2"))),"")</f>
        <v/>
      </c>
    </row>
    <row r="56" spans="2:45" ht="15" customHeight="1" x14ac:dyDescent="0.25">
      <c r="B56">
        <v>49</v>
      </c>
      <c r="C56" s="4"/>
      <c r="D56" t="str">
        <f>_xlfn.XLOOKUP(tblRRData[[#This Row],[Recovery Residence Name/Location]],luLocation[Location],luLocation[Organization],"")</f>
        <v/>
      </c>
      <c r="E56" t="str" cm="1">
        <f t="array" ref="E56">IFERROR(_xlfn.XLOOKUP(tblRRData[[#This Row],[Recovery Residence Name/Location]],luLocation[[#All],[Location]],luLocation[[#All],[Location Code]])&amp;"-"&amp;tblRRData[[#This Row],[Row Number Number]]&amp;"-"&amp;SFY,"")</f>
        <v/>
      </c>
      <c r="F56" s="4"/>
      <c r="G56" s="4"/>
      <c r="H56" s="5"/>
      <c r="I56" s="4"/>
      <c r="J56" s="4"/>
      <c r="K56" s="4"/>
      <c r="L56" s="4"/>
      <c r="M56" s="4"/>
      <c r="N56" s="4"/>
      <c r="O56" s="4"/>
      <c r="P56" s="4"/>
      <c r="Q56" s="4"/>
      <c r="R56" s="4"/>
      <c r="S56" s="4"/>
      <c r="T56" s="4"/>
      <c r="U56" s="4"/>
      <c r="V56" s="4"/>
      <c r="W56" s="4"/>
      <c r="X56" s="4"/>
      <c r="Y56" s="5"/>
      <c r="Z56" s="4"/>
      <c r="AA56" s="5"/>
      <c r="AB56" s="4"/>
      <c r="AC56" s="4"/>
      <c r="AD56" s="4"/>
      <c r="AE56" s="4"/>
      <c r="AF56" s="4"/>
      <c r="AG56" s="4"/>
      <c r="AH56" s="4"/>
      <c r="AI56" s="4"/>
      <c r="AJ56" s="4"/>
      <c r="AK56" s="4"/>
      <c r="AL56" s="4"/>
      <c r="AM56" s="5"/>
      <c r="AN56" s="5"/>
      <c r="AO56" s="5"/>
      <c r="AP56" s="5"/>
      <c r="AQ56" s="4"/>
      <c r="AR56">
        <f>tblRRData[[#This Row],[Departure Date]]-tblRRData[[#This Row],[Intake Date]]</f>
        <v>0</v>
      </c>
      <c r="AS56" t="str">
        <f>IF(tblRRData[[#This Row],[Departure Date]]&gt;0,IF(MONTH(tblRRData[[#This Row],[Departure Date]])&lt;4,"Q3",IF(MONTH(tblRRData[[#This Row],[Departure Date]])&lt;7,"Q4",IF(MONTH(tblRRData[[#This Row],[Departure Date]])&lt;10,"Q1","Q2"))),"")</f>
        <v/>
      </c>
    </row>
    <row r="57" spans="2:45" ht="15" customHeight="1" x14ac:dyDescent="0.25">
      <c r="B57">
        <v>50</v>
      </c>
      <c r="C57" s="4"/>
      <c r="D57" t="str">
        <f>_xlfn.XLOOKUP(tblRRData[[#This Row],[Recovery Residence Name/Location]],luLocation[Location],luLocation[Organization],"")</f>
        <v/>
      </c>
      <c r="E57" t="str" cm="1">
        <f t="array" ref="E57">IFERROR(_xlfn.XLOOKUP(tblRRData[[#This Row],[Recovery Residence Name/Location]],luLocation[[#All],[Location]],luLocation[[#All],[Location Code]])&amp;"-"&amp;tblRRData[[#This Row],[Row Number Number]]&amp;"-"&amp;SFY,"")</f>
        <v/>
      </c>
      <c r="F57" s="4"/>
      <c r="G57" s="4"/>
      <c r="H57" s="5"/>
      <c r="I57" s="4"/>
      <c r="J57" s="4"/>
      <c r="K57" s="4"/>
      <c r="L57" s="4"/>
      <c r="M57" s="4"/>
      <c r="N57" s="4"/>
      <c r="O57" s="4"/>
      <c r="P57" s="4"/>
      <c r="Q57" s="4"/>
      <c r="R57" s="4"/>
      <c r="S57" s="4"/>
      <c r="T57" s="4"/>
      <c r="U57" s="4"/>
      <c r="V57" s="4"/>
      <c r="W57" s="4"/>
      <c r="X57" s="4"/>
      <c r="Y57" s="5"/>
      <c r="Z57" s="4"/>
      <c r="AA57" s="5"/>
      <c r="AB57" s="4"/>
      <c r="AC57" s="4"/>
      <c r="AD57" s="4"/>
      <c r="AE57" s="4"/>
      <c r="AF57" s="4"/>
      <c r="AG57" s="4"/>
      <c r="AH57" s="4"/>
      <c r="AI57" s="4"/>
      <c r="AJ57" s="4"/>
      <c r="AK57" s="4"/>
      <c r="AL57" s="4"/>
      <c r="AM57" s="5"/>
      <c r="AN57" s="5"/>
      <c r="AO57" s="5"/>
      <c r="AP57" s="5"/>
      <c r="AQ57" s="4"/>
      <c r="AR57">
        <f>tblRRData[[#This Row],[Departure Date]]-tblRRData[[#This Row],[Intake Date]]</f>
        <v>0</v>
      </c>
      <c r="AS57" t="str">
        <f>IF(tblRRData[[#This Row],[Departure Date]]&gt;0,IF(MONTH(tblRRData[[#This Row],[Departure Date]])&lt;4,"Q3",IF(MONTH(tblRRData[[#This Row],[Departure Date]])&lt;7,"Q4",IF(MONTH(tblRRData[[#This Row],[Departure Date]])&lt;10,"Q1","Q2"))),"")</f>
        <v/>
      </c>
    </row>
    <row r="58" spans="2:45" ht="15" customHeight="1" x14ac:dyDescent="0.25">
      <c r="B58">
        <v>51</v>
      </c>
      <c r="C58" s="4"/>
      <c r="D58" t="str">
        <f>_xlfn.XLOOKUP(tblRRData[[#This Row],[Recovery Residence Name/Location]],luLocation[Location],luLocation[Organization],"")</f>
        <v/>
      </c>
      <c r="E58" t="str" cm="1">
        <f t="array" ref="E58">IFERROR(_xlfn.XLOOKUP(tblRRData[[#This Row],[Recovery Residence Name/Location]],luLocation[[#All],[Location]],luLocation[[#All],[Location Code]])&amp;"-"&amp;tblRRData[[#This Row],[Row Number Number]]&amp;"-"&amp;SFY,"")</f>
        <v/>
      </c>
      <c r="F58" s="4"/>
      <c r="G58" s="4"/>
      <c r="H58" s="5"/>
      <c r="I58" s="4"/>
      <c r="J58" s="4"/>
      <c r="K58" s="4"/>
      <c r="L58" s="4"/>
      <c r="M58" s="4"/>
      <c r="N58" s="4"/>
      <c r="O58" s="4"/>
      <c r="P58" s="4"/>
      <c r="Q58" s="4"/>
      <c r="R58" s="4"/>
      <c r="S58" s="4"/>
      <c r="T58" s="4"/>
      <c r="U58" s="4"/>
      <c r="V58" s="4"/>
      <c r="W58" s="4"/>
      <c r="X58" s="4"/>
      <c r="Y58" s="5"/>
      <c r="Z58" s="4"/>
      <c r="AA58" s="5"/>
      <c r="AB58" s="4"/>
      <c r="AC58" s="4"/>
      <c r="AD58" s="4"/>
      <c r="AE58" s="4"/>
      <c r="AF58" s="4"/>
      <c r="AG58" s="4"/>
      <c r="AH58" s="4"/>
      <c r="AI58" s="4"/>
      <c r="AJ58" s="4"/>
      <c r="AK58" s="4"/>
      <c r="AL58" s="4"/>
      <c r="AM58" s="5"/>
      <c r="AN58" s="5"/>
      <c r="AO58" s="5"/>
      <c r="AP58" s="5"/>
      <c r="AQ58" s="4"/>
      <c r="AR58">
        <f>tblRRData[[#This Row],[Departure Date]]-tblRRData[[#This Row],[Intake Date]]</f>
        <v>0</v>
      </c>
      <c r="AS58" t="str">
        <f>IF(tblRRData[[#This Row],[Departure Date]]&gt;0,IF(MONTH(tblRRData[[#This Row],[Departure Date]])&lt;4,"Q3",IF(MONTH(tblRRData[[#This Row],[Departure Date]])&lt;7,"Q4",IF(MONTH(tblRRData[[#This Row],[Departure Date]])&lt;10,"Q1","Q2"))),"")</f>
        <v/>
      </c>
    </row>
    <row r="59" spans="2:45" ht="15" customHeight="1" x14ac:dyDescent="0.25">
      <c r="B59">
        <v>52</v>
      </c>
      <c r="C59" s="4"/>
      <c r="D59" t="str">
        <f>_xlfn.XLOOKUP(tblRRData[[#This Row],[Recovery Residence Name/Location]],luLocation[Location],luLocation[Organization],"")</f>
        <v/>
      </c>
      <c r="E59" t="str" cm="1">
        <f t="array" ref="E59">IFERROR(_xlfn.XLOOKUP(tblRRData[[#This Row],[Recovery Residence Name/Location]],luLocation[[#All],[Location]],luLocation[[#All],[Location Code]])&amp;"-"&amp;tblRRData[[#This Row],[Row Number Number]]&amp;"-"&amp;SFY,"")</f>
        <v/>
      </c>
      <c r="F59" s="4"/>
      <c r="G59" s="5"/>
      <c r="H59" s="5"/>
      <c r="I59" s="4"/>
      <c r="J59" s="4"/>
      <c r="K59" s="4"/>
      <c r="L59" s="4"/>
      <c r="M59" s="4"/>
      <c r="N59" s="4"/>
      <c r="O59" s="4"/>
      <c r="P59" s="4"/>
      <c r="Q59" s="4"/>
      <c r="R59" s="4"/>
      <c r="S59" s="4"/>
      <c r="T59" s="4"/>
      <c r="U59" s="4"/>
      <c r="V59" s="4"/>
      <c r="W59" s="4"/>
      <c r="X59" s="4"/>
      <c r="Y59" s="5"/>
      <c r="Z59" s="4"/>
      <c r="AA59" s="5"/>
      <c r="AB59" s="4"/>
      <c r="AC59" s="4"/>
      <c r="AD59" s="4"/>
      <c r="AE59" s="4"/>
      <c r="AF59" s="4"/>
      <c r="AG59" s="4"/>
      <c r="AH59" s="4"/>
      <c r="AI59" s="4"/>
      <c r="AJ59" s="4"/>
      <c r="AK59" s="4"/>
      <c r="AL59" s="4"/>
      <c r="AM59" s="5"/>
      <c r="AN59" s="5"/>
      <c r="AO59" s="5"/>
      <c r="AP59" s="5"/>
      <c r="AQ59" s="4"/>
      <c r="AR59">
        <f>tblRRData[[#This Row],[Departure Date]]-tblRRData[[#This Row],[Intake Date]]</f>
        <v>0</v>
      </c>
      <c r="AS59" t="str">
        <f>IF(tblRRData[[#This Row],[Departure Date]]&gt;0,IF(MONTH(tblRRData[[#This Row],[Departure Date]])&lt;4,"Q3",IF(MONTH(tblRRData[[#This Row],[Departure Date]])&lt;7,"Q4",IF(MONTH(tblRRData[[#This Row],[Departure Date]])&lt;10,"Q1","Q2"))),"")</f>
        <v/>
      </c>
    </row>
    <row r="60" spans="2:45" ht="15" customHeight="1" x14ac:dyDescent="0.25">
      <c r="B60">
        <v>53</v>
      </c>
      <c r="C60" s="4"/>
      <c r="D60" t="str">
        <f>_xlfn.XLOOKUP(tblRRData[[#This Row],[Recovery Residence Name/Location]],luLocation[Location],luLocation[Organization],"")</f>
        <v/>
      </c>
      <c r="E60" t="str" cm="1">
        <f t="array" ref="E60">IFERROR(_xlfn.XLOOKUP(tblRRData[[#This Row],[Recovery Residence Name/Location]],luLocation[[#All],[Location]],luLocation[[#All],[Location Code]])&amp;"-"&amp;tblRRData[[#This Row],[Row Number Number]]&amp;"-"&amp;SFY,"")</f>
        <v/>
      </c>
      <c r="F60" s="4"/>
      <c r="G60" s="4"/>
      <c r="H60" s="5"/>
      <c r="I60" s="4"/>
      <c r="J60" s="4"/>
      <c r="K60" s="4"/>
      <c r="L60" s="4"/>
      <c r="M60" s="4"/>
      <c r="N60" s="4"/>
      <c r="O60" s="4"/>
      <c r="P60" s="4"/>
      <c r="Q60" s="4"/>
      <c r="R60" s="4"/>
      <c r="S60" s="4"/>
      <c r="T60" s="4"/>
      <c r="U60" s="4"/>
      <c r="V60" s="4"/>
      <c r="W60" s="4"/>
      <c r="X60" s="4"/>
      <c r="Y60" s="5"/>
      <c r="Z60" s="4"/>
      <c r="AA60" s="5"/>
      <c r="AB60" s="4"/>
      <c r="AC60" s="4"/>
      <c r="AD60" s="4"/>
      <c r="AE60" s="4"/>
      <c r="AF60" s="4"/>
      <c r="AG60" s="4"/>
      <c r="AH60" s="4"/>
      <c r="AI60" s="4"/>
      <c r="AJ60" s="4"/>
      <c r="AK60" s="4"/>
      <c r="AL60" s="4"/>
      <c r="AM60" s="5"/>
      <c r="AN60" s="5"/>
      <c r="AO60" s="5"/>
      <c r="AP60" s="5"/>
      <c r="AQ60" s="4"/>
      <c r="AR60">
        <f>tblRRData[[#This Row],[Departure Date]]-tblRRData[[#This Row],[Intake Date]]</f>
        <v>0</v>
      </c>
      <c r="AS60" t="str">
        <f>IF(tblRRData[[#This Row],[Departure Date]]&gt;0,IF(MONTH(tblRRData[[#This Row],[Departure Date]])&lt;4,"Q3",IF(MONTH(tblRRData[[#This Row],[Departure Date]])&lt;7,"Q4",IF(MONTH(tblRRData[[#This Row],[Departure Date]])&lt;10,"Q1","Q2"))),"")</f>
        <v/>
      </c>
    </row>
    <row r="61" spans="2:45" ht="15" customHeight="1" x14ac:dyDescent="0.25">
      <c r="B61">
        <v>54</v>
      </c>
      <c r="C61" s="4"/>
      <c r="D61" t="str">
        <f>_xlfn.XLOOKUP(tblRRData[[#This Row],[Recovery Residence Name/Location]],luLocation[Location],luLocation[Organization],"")</f>
        <v/>
      </c>
      <c r="E61" t="str" cm="1">
        <f t="array" ref="E61">IFERROR(_xlfn.XLOOKUP(tblRRData[[#This Row],[Recovery Residence Name/Location]],luLocation[[#All],[Location]],luLocation[[#All],[Location Code]])&amp;"-"&amp;tblRRData[[#This Row],[Row Number Number]]&amp;"-"&amp;SFY,"")</f>
        <v/>
      </c>
      <c r="F61" s="4"/>
      <c r="G61" s="4"/>
      <c r="H61" s="5"/>
      <c r="I61" s="4"/>
      <c r="J61" s="4"/>
      <c r="K61" s="4"/>
      <c r="L61" s="4"/>
      <c r="M61" s="4"/>
      <c r="N61" s="4"/>
      <c r="O61" s="4"/>
      <c r="P61" s="4"/>
      <c r="Q61" s="4"/>
      <c r="R61" s="4"/>
      <c r="S61" s="4"/>
      <c r="T61" s="4"/>
      <c r="U61" s="4"/>
      <c r="V61" s="4"/>
      <c r="W61" s="4"/>
      <c r="X61" s="4"/>
      <c r="Y61" s="5"/>
      <c r="Z61" s="4"/>
      <c r="AA61" s="5"/>
      <c r="AB61" s="4"/>
      <c r="AC61" s="4"/>
      <c r="AD61" s="4"/>
      <c r="AE61" s="4"/>
      <c r="AF61" s="4"/>
      <c r="AG61" s="4"/>
      <c r="AH61" s="4"/>
      <c r="AI61" s="4"/>
      <c r="AJ61" s="4"/>
      <c r="AK61" s="4"/>
      <c r="AL61" s="4"/>
      <c r="AM61" s="5"/>
      <c r="AN61" s="5"/>
      <c r="AO61" s="5"/>
      <c r="AP61" s="5"/>
      <c r="AQ61" s="4"/>
      <c r="AR61">
        <f>tblRRData[[#This Row],[Departure Date]]-tblRRData[[#This Row],[Intake Date]]</f>
        <v>0</v>
      </c>
      <c r="AS61" t="str">
        <f>IF(tblRRData[[#This Row],[Departure Date]]&gt;0,IF(MONTH(tblRRData[[#This Row],[Departure Date]])&lt;4,"Q3",IF(MONTH(tblRRData[[#This Row],[Departure Date]])&lt;7,"Q4",IF(MONTH(tblRRData[[#This Row],[Departure Date]])&lt;10,"Q1","Q2"))),"")</f>
        <v/>
      </c>
    </row>
    <row r="62" spans="2:45" ht="15" customHeight="1" x14ac:dyDescent="0.25">
      <c r="B62">
        <v>55</v>
      </c>
      <c r="C62" s="4"/>
      <c r="D62" t="str">
        <f>_xlfn.XLOOKUP(tblRRData[[#This Row],[Recovery Residence Name/Location]],luLocation[Location],luLocation[Organization],"")</f>
        <v/>
      </c>
      <c r="E62" t="str" cm="1">
        <f t="array" ref="E62">IFERROR(_xlfn.XLOOKUP(tblRRData[[#This Row],[Recovery Residence Name/Location]],luLocation[[#All],[Location]],luLocation[[#All],[Location Code]])&amp;"-"&amp;tblRRData[[#This Row],[Row Number Number]]&amp;"-"&amp;SFY,"")</f>
        <v/>
      </c>
      <c r="F62" s="4"/>
      <c r="G62" s="4"/>
      <c r="H62" s="5"/>
      <c r="I62" s="4"/>
      <c r="J62" s="4"/>
      <c r="K62" s="4"/>
      <c r="L62" s="4"/>
      <c r="M62" s="4"/>
      <c r="N62" s="4"/>
      <c r="O62" s="4"/>
      <c r="P62" s="4"/>
      <c r="Q62" s="4"/>
      <c r="R62" s="4"/>
      <c r="S62" s="4"/>
      <c r="T62" s="4"/>
      <c r="U62" s="4"/>
      <c r="V62" s="4"/>
      <c r="W62" s="4"/>
      <c r="X62" s="4"/>
      <c r="Y62" s="5"/>
      <c r="Z62" s="4"/>
      <c r="AA62" s="5"/>
      <c r="AB62" s="4"/>
      <c r="AC62" s="4"/>
      <c r="AD62" s="4"/>
      <c r="AE62" s="4"/>
      <c r="AF62" s="4"/>
      <c r="AG62" s="4"/>
      <c r="AH62" s="4"/>
      <c r="AI62" s="4"/>
      <c r="AJ62" s="4"/>
      <c r="AK62" s="4"/>
      <c r="AL62" s="4"/>
      <c r="AM62" s="5"/>
      <c r="AN62" s="5"/>
      <c r="AO62" s="5"/>
      <c r="AP62" s="5"/>
      <c r="AQ62" s="4"/>
      <c r="AR62">
        <f>tblRRData[[#This Row],[Departure Date]]-tblRRData[[#This Row],[Intake Date]]</f>
        <v>0</v>
      </c>
      <c r="AS62" t="str">
        <f>IF(tblRRData[[#This Row],[Departure Date]]&gt;0,IF(MONTH(tblRRData[[#This Row],[Departure Date]])&lt;4,"Q3",IF(MONTH(tblRRData[[#This Row],[Departure Date]])&lt;7,"Q4",IF(MONTH(tblRRData[[#This Row],[Departure Date]])&lt;10,"Q1","Q2"))),"")</f>
        <v/>
      </c>
    </row>
    <row r="63" spans="2:45" ht="15" customHeight="1" x14ac:dyDescent="0.25">
      <c r="B63">
        <v>56</v>
      </c>
      <c r="C63" s="4"/>
      <c r="D63" t="str">
        <f>_xlfn.XLOOKUP(tblRRData[[#This Row],[Recovery Residence Name/Location]],luLocation[Location],luLocation[Organization],"")</f>
        <v/>
      </c>
      <c r="E63" t="str" cm="1">
        <f t="array" ref="E63">IFERROR(_xlfn.XLOOKUP(tblRRData[[#This Row],[Recovery Residence Name/Location]],luLocation[[#All],[Location]],luLocation[[#All],[Location Code]])&amp;"-"&amp;tblRRData[[#This Row],[Row Number Number]]&amp;"-"&amp;SFY,"")</f>
        <v/>
      </c>
      <c r="F63" s="4"/>
      <c r="G63" s="4"/>
      <c r="H63" s="5"/>
      <c r="I63" s="4"/>
      <c r="J63" s="4"/>
      <c r="K63" s="4"/>
      <c r="L63" s="4"/>
      <c r="M63" s="4"/>
      <c r="N63" s="4"/>
      <c r="O63" s="4"/>
      <c r="P63" s="4"/>
      <c r="Q63" s="4"/>
      <c r="R63" s="4"/>
      <c r="S63" s="4"/>
      <c r="T63" s="4"/>
      <c r="U63" s="4"/>
      <c r="V63" s="4"/>
      <c r="W63" s="4"/>
      <c r="X63" s="4"/>
      <c r="Y63" s="5"/>
      <c r="Z63" s="4"/>
      <c r="AA63" s="5"/>
      <c r="AB63" s="4"/>
      <c r="AC63" s="4"/>
      <c r="AD63" s="4"/>
      <c r="AE63" s="4"/>
      <c r="AF63" s="4"/>
      <c r="AG63" s="4"/>
      <c r="AH63" s="4"/>
      <c r="AI63" s="4"/>
      <c r="AJ63" s="4"/>
      <c r="AK63" s="4"/>
      <c r="AL63" s="4"/>
      <c r="AM63" s="5"/>
      <c r="AN63" s="5"/>
      <c r="AO63" s="5"/>
      <c r="AP63" s="5"/>
      <c r="AQ63" s="4"/>
      <c r="AR63">
        <f>tblRRData[[#This Row],[Departure Date]]-tblRRData[[#This Row],[Intake Date]]</f>
        <v>0</v>
      </c>
      <c r="AS63" t="str">
        <f>IF(tblRRData[[#This Row],[Departure Date]]&gt;0,IF(MONTH(tblRRData[[#This Row],[Departure Date]])&lt;4,"Q3",IF(MONTH(tblRRData[[#This Row],[Departure Date]])&lt;7,"Q4",IF(MONTH(tblRRData[[#This Row],[Departure Date]])&lt;10,"Q1","Q2"))),"")</f>
        <v/>
      </c>
    </row>
    <row r="64" spans="2:45" ht="15" customHeight="1" x14ac:dyDescent="0.25">
      <c r="B64">
        <v>57</v>
      </c>
      <c r="C64" s="4"/>
      <c r="D64" t="str">
        <f>_xlfn.XLOOKUP(tblRRData[[#This Row],[Recovery Residence Name/Location]],luLocation[Location],luLocation[Organization],"")</f>
        <v/>
      </c>
      <c r="E64" t="str" cm="1">
        <f t="array" ref="E64">IFERROR(_xlfn.XLOOKUP(tblRRData[[#This Row],[Recovery Residence Name/Location]],luLocation[[#All],[Location]],luLocation[[#All],[Location Code]])&amp;"-"&amp;tblRRData[[#This Row],[Row Number Number]]&amp;"-"&amp;SFY,"")</f>
        <v/>
      </c>
      <c r="F64" s="4"/>
      <c r="G64" s="4"/>
      <c r="H64" s="5"/>
      <c r="I64" s="4"/>
      <c r="J64" s="4"/>
      <c r="K64" s="4"/>
      <c r="L64" s="4"/>
      <c r="M64" s="4"/>
      <c r="N64" s="4"/>
      <c r="O64" s="4"/>
      <c r="P64" s="4"/>
      <c r="Q64" s="4"/>
      <c r="R64" s="4"/>
      <c r="S64" s="4"/>
      <c r="T64" s="4"/>
      <c r="U64" s="4"/>
      <c r="V64" s="4"/>
      <c r="W64" s="4"/>
      <c r="X64" s="4"/>
      <c r="Y64" s="5"/>
      <c r="Z64" s="4"/>
      <c r="AA64" s="5"/>
      <c r="AB64" s="4"/>
      <c r="AC64" s="4"/>
      <c r="AD64" s="4"/>
      <c r="AE64" s="4"/>
      <c r="AF64" s="4"/>
      <c r="AG64" s="4"/>
      <c r="AH64" s="4"/>
      <c r="AI64" s="4"/>
      <c r="AJ64" s="4"/>
      <c r="AK64" s="4"/>
      <c r="AL64" s="4"/>
      <c r="AM64" s="5"/>
      <c r="AN64" s="5"/>
      <c r="AO64" s="5"/>
      <c r="AP64" s="5"/>
      <c r="AQ64" s="4"/>
      <c r="AR64">
        <f>tblRRData[[#This Row],[Departure Date]]-tblRRData[[#This Row],[Intake Date]]</f>
        <v>0</v>
      </c>
      <c r="AS64" t="str">
        <f>IF(tblRRData[[#This Row],[Departure Date]]&gt;0,IF(MONTH(tblRRData[[#This Row],[Departure Date]])&lt;4,"Q3",IF(MONTH(tblRRData[[#This Row],[Departure Date]])&lt;7,"Q4",IF(MONTH(tblRRData[[#This Row],[Departure Date]])&lt;10,"Q1","Q2"))),"")</f>
        <v/>
      </c>
    </row>
    <row r="65" spans="2:45" ht="15" customHeight="1" x14ac:dyDescent="0.25">
      <c r="B65">
        <v>58</v>
      </c>
      <c r="C65" s="4"/>
      <c r="D65" t="str">
        <f>_xlfn.XLOOKUP(tblRRData[[#This Row],[Recovery Residence Name/Location]],luLocation[Location],luLocation[Organization],"")</f>
        <v/>
      </c>
      <c r="E65" t="str" cm="1">
        <f t="array" ref="E65">IFERROR(_xlfn.XLOOKUP(tblRRData[[#This Row],[Recovery Residence Name/Location]],luLocation[[#All],[Location]],luLocation[[#All],[Location Code]])&amp;"-"&amp;tblRRData[[#This Row],[Row Number Number]]&amp;"-"&amp;SFY,"")</f>
        <v/>
      </c>
      <c r="F65" s="4"/>
      <c r="G65" s="4"/>
      <c r="H65" s="5"/>
      <c r="I65" s="4"/>
      <c r="J65" s="4"/>
      <c r="K65" s="4"/>
      <c r="L65" s="4"/>
      <c r="M65" s="4"/>
      <c r="N65" s="4"/>
      <c r="O65" s="4"/>
      <c r="P65" s="4"/>
      <c r="Q65" s="4"/>
      <c r="R65" s="4"/>
      <c r="S65" s="4"/>
      <c r="T65" s="4"/>
      <c r="U65" s="4"/>
      <c r="V65" s="4"/>
      <c r="W65" s="4"/>
      <c r="X65" s="4"/>
      <c r="Y65" s="5"/>
      <c r="Z65" s="4"/>
      <c r="AA65" s="5"/>
      <c r="AB65" s="4"/>
      <c r="AC65" s="4"/>
      <c r="AD65" s="4"/>
      <c r="AE65" s="4"/>
      <c r="AF65" s="4"/>
      <c r="AG65" s="4"/>
      <c r="AH65" s="4"/>
      <c r="AI65" s="4"/>
      <c r="AJ65" s="4"/>
      <c r="AK65" s="4"/>
      <c r="AL65" s="4"/>
      <c r="AM65" s="5"/>
      <c r="AN65" s="5"/>
      <c r="AO65" s="5"/>
      <c r="AP65" s="5"/>
      <c r="AQ65" s="4"/>
      <c r="AR65">
        <f>tblRRData[[#This Row],[Departure Date]]-tblRRData[[#This Row],[Intake Date]]</f>
        <v>0</v>
      </c>
      <c r="AS65" t="str">
        <f>IF(tblRRData[[#This Row],[Departure Date]]&gt;0,IF(MONTH(tblRRData[[#This Row],[Departure Date]])&lt;4,"Q3",IF(MONTH(tblRRData[[#This Row],[Departure Date]])&lt;7,"Q4",IF(MONTH(tblRRData[[#This Row],[Departure Date]])&lt;10,"Q1","Q2"))),"")</f>
        <v/>
      </c>
    </row>
    <row r="66" spans="2:45" ht="15" customHeight="1" x14ac:dyDescent="0.25">
      <c r="B66">
        <v>59</v>
      </c>
      <c r="C66" s="4"/>
      <c r="D66" t="str">
        <f>_xlfn.XLOOKUP(tblRRData[[#This Row],[Recovery Residence Name/Location]],luLocation[Location],luLocation[Organization],"")</f>
        <v/>
      </c>
      <c r="E66" t="str" cm="1">
        <f t="array" ref="E66">IFERROR(_xlfn.XLOOKUP(tblRRData[[#This Row],[Recovery Residence Name/Location]],luLocation[[#All],[Location]],luLocation[[#All],[Location Code]])&amp;"-"&amp;tblRRData[[#This Row],[Row Number Number]]&amp;"-"&amp;SFY,"")</f>
        <v/>
      </c>
      <c r="F66" s="4"/>
      <c r="G66" s="4"/>
      <c r="H66" s="5"/>
      <c r="I66" s="4"/>
      <c r="J66" s="4"/>
      <c r="K66" s="4"/>
      <c r="L66" s="4"/>
      <c r="M66" s="4"/>
      <c r="N66" s="4"/>
      <c r="O66" s="4"/>
      <c r="P66" s="4"/>
      <c r="Q66" s="4"/>
      <c r="R66" s="4"/>
      <c r="S66" s="4"/>
      <c r="T66" s="4"/>
      <c r="U66" s="4"/>
      <c r="V66" s="4"/>
      <c r="W66" s="4"/>
      <c r="X66" s="4"/>
      <c r="Y66" s="5"/>
      <c r="Z66" s="4"/>
      <c r="AA66" s="5"/>
      <c r="AB66" s="4"/>
      <c r="AC66" s="4"/>
      <c r="AD66" s="4"/>
      <c r="AE66" s="4"/>
      <c r="AF66" s="4"/>
      <c r="AG66" s="4"/>
      <c r="AH66" s="4"/>
      <c r="AI66" s="4"/>
      <c r="AJ66" s="4"/>
      <c r="AK66" s="4"/>
      <c r="AL66" s="4"/>
      <c r="AM66" s="5"/>
      <c r="AN66" s="5"/>
      <c r="AO66" s="5"/>
      <c r="AP66" s="5"/>
      <c r="AQ66" s="4"/>
      <c r="AR66">
        <f>tblRRData[[#This Row],[Departure Date]]-tblRRData[[#This Row],[Intake Date]]</f>
        <v>0</v>
      </c>
      <c r="AS66" t="str">
        <f>IF(tblRRData[[#This Row],[Departure Date]]&gt;0,IF(MONTH(tblRRData[[#This Row],[Departure Date]])&lt;4,"Q3",IF(MONTH(tblRRData[[#This Row],[Departure Date]])&lt;7,"Q4",IF(MONTH(tblRRData[[#This Row],[Departure Date]])&lt;10,"Q1","Q2"))),"")</f>
        <v/>
      </c>
    </row>
    <row r="67" spans="2:45" ht="15" customHeight="1" x14ac:dyDescent="0.25">
      <c r="B67">
        <v>60</v>
      </c>
      <c r="C67" s="4"/>
      <c r="D67" t="str">
        <f>_xlfn.XLOOKUP(tblRRData[[#This Row],[Recovery Residence Name/Location]],luLocation[Location],luLocation[Organization],"")</f>
        <v/>
      </c>
      <c r="E67" t="str" cm="1">
        <f t="array" ref="E67">IFERROR(_xlfn.XLOOKUP(tblRRData[[#This Row],[Recovery Residence Name/Location]],luLocation[[#All],[Location]],luLocation[[#All],[Location Code]])&amp;"-"&amp;tblRRData[[#This Row],[Row Number Number]]&amp;"-"&amp;SFY,"")</f>
        <v/>
      </c>
      <c r="F67" s="4"/>
      <c r="G67" s="4"/>
      <c r="H67" s="5"/>
      <c r="I67" s="4"/>
      <c r="J67" s="4"/>
      <c r="K67" s="4"/>
      <c r="L67" s="4"/>
      <c r="M67" s="4"/>
      <c r="N67" s="4"/>
      <c r="O67" s="4"/>
      <c r="P67" s="4"/>
      <c r="Q67" s="4"/>
      <c r="R67" s="4"/>
      <c r="S67" s="4"/>
      <c r="T67" s="4"/>
      <c r="U67" s="4"/>
      <c r="V67" s="4"/>
      <c r="W67" s="4"/>
      <c r="X67" s="4"/>
      <c r="Y67" s="5"/>
      <c r="Z67" s="4"/>
      <c r="AA67" s="5"/>
      <c r="AB67" s="4"/>
      <c r="AC67" s="4"/>
      <c r="AD67" s="4"/>
      <c r="AE67" s="4"/>
      <c r="AF67" s="4"/>
      <c r="AG67" s="4"/>
      <c r="AH67" s="4"/>
      <c r="AI67" s="4"/>
      <c r="AJ67" s="4"/>
      <c r="AK67" s="4"/>
      <c r="AL67" s="4"/>
      <c r="AM67" s="5"/>
      <c r="AN67" s="5"/>
      <c r="AO67" s="5"/>
      <c r="AP67" s="5"/>
      <c r="AQ67" s="4"/>
      <c r="AR67">
        <f>tblRRData[[#This Row],[Departure Date]]-tblRRData[[#This Row],[Intake Date]]</f>
        <v>0</v>
      </c>
      <c r="AS67" t="str">
        <f>IF(tblRRData[[#This Row],[Departure Date]]&gt;0,IF(MONTH(tblRRData[[#This Row],[Departure Date]])&lt;4,"Q3",IF(MONTH(tblRRData[[#This Row],[Departure Date]])&lt;7,"Q4",IF(MONTH(tblRRData[[#This Row],[Departure Date]])&lt;10,"Q1","Q2"))),"")</f>
        <v/>
      </c>
    </row>
    <row r="68" spans="2:45" ht="15" customHeight="1" x14ac:dyDescent="0.25">
      <c r="B68">
        <v>61</v>
      </c>
      <c r="C68" s="4"/>
      <c r="D68" t="str">
        <f>_xlfn.XLOOKUP(tblRRData[[#This Row],[Recovery Residence Name/Location]],luLocation[Location],luLocation[Organization],"")</f>
        <v/>
      </c>
      <c r="E68" t="str" cm="1">
        <f t="array" ref="E68">IFERROR(_xlfn.XLOOKUP(tblRRData[[#This Row],[Recovery Residence Name/Location]],luLocation[[#All],[Location]],luLocation[[#All],[Location Code]])&amp;"-"&amp;tblRRData[[#This Row],[Row Number Number]]&amp;"-"&amp;SFY,"")</f>
        <v/>
      </c>
      <c r="F68" s="4"/>
      <c r="G68" s="4"/>
      <c r="H68" s="5"/>
      <c r="I68" s="4"/>
      <c r="J68" s="4"/>
      <c r="K68" s="4"/>
      <c r="L68" s="4"/>
      <c r="M68" s="4"/>
      <c r="N68" s="4"/>
      <c r="O68" s="4"/>
      <c r="P68" s="4"/>
      <c r="Q68" s="4"/>
      <c r="R68" s="4"/>
      <c r="S68" s="4"/>
      <c r="T68" s="4"/>
      <c r="U68" s="4"/>
      <c r="V68" s="4"/>
      <c r="W68" s="4"/>
      <c r="X68" s="4"/>
      <c r="Y68" s="5"/>
      <c r="Z68" s="4"/>
      <c r="AA68" s="5"/>
      <c r="AB68" s="4"/>
      <c r="AC68" s="4"/>
      <c r="AD68" s="4"/>
      <c r="AE68" s="4"/>
      <c r="AF68" s="4"/>
      <c r="AG68" s="4"/>
      <c r="AH68" s="4"/>
      <c r="AI68" s="4"/>
      <c r="AJ68" s="4"/>
      <c r="AK68" s="4"/>
      <c r="AL68" s="4"/>
      <c r="AM68" s="5"/>
      <c r="AN68" s="5"/>
      <c r="AO68" s="5"/>
      <c r="AP68" s="5"/>
      <c r="AQ68" s="4"/>
      <c r="AR68">
        <f>tblRRData[[#This Row],[Departure Date]]-tblRRData[[#This Row],[Intake Date]]</f>
        <v>0</v>
      </c>
      <c r="AS68" t="str">
        <f>IF(tblRRData[[#This Row],[Departure Date]]&gt;0,IF(MONTH(tblRRData[[#This Row],[Departure Date]])&lt;4,"Q3",IF(MONTH(tblRRData[[#This Row],[Departure Date]])&lt;7,"Q4",IF(MONTH(tblRRData[[#This Row],[Departure Date]])&lt;10,"Q1","Q2"))),"")</f>
        <v/>
      </c>
    </row>
    <row r="69" spans="2:45" ht="15" customHeight="1" x14ac:dyDescent="0.25">
      <c r="B69">
        <v>62</v>
      </c>
      <c r="C69" s="4"/>
      <c r="D69" t="str">
        <f>_xlfn.XLOOKUP(tblRRData[[#This Row],[Recovery Residence Name/Location]],luLocation[Location],luLocation[Organization],"")</f>
        <v/>
      </c>
      <c r="E69" t="str" cm="1">
        <f t="array" ref="E69">IFERROR(_xlfn.XLOOKUP(tblRRData[[#This Row],[Recovery Residence Name/Location]],luLocation[[#All],[Location]],luLocation[[#All],[Location Code]])&amp;"-"&amp;tblRRData[[#This Row],[Row Number Number]]&amp;"-"&amp;SFY,"")</f>
        <v/>
      </c>
      <c r="F69" s="4"/>
      <c r="G69" s="4"/>
      <c r="H69" s="5"/>
      <c r="I69" s="4"/>
      <c r="J69" s="4"/>
      <c r="K69" s="4"/>
      <c r="L69" s="4"/>
      <c r="M69" s="4"/>
      <c r="N69" s="4"/>
      <c r="O69" s="4"/>
      <c r="P69" s="4"/>
      <c r="Q69" s="4"/>
      <c r="R69" s="4"/>
      <c r="S69" s="4"/>
      <c r="T69" s="4"/>
      <c r="U69" s="4"/>
      <c r="V69" s="4"/>
      <c r="W69" s="4"/>
      <c r="X69" s="4"/>
      <c r="Y69" s="5"/>
      <c r="Z69" s="4"/>
      <c r="AA69" s="5"/>
      <c r="AB69" s="4"/>
      <c r="AC69" s="4"/>
      <c r="AD69" s="4"/>
      <c r="AE69" s="4"/>
      <c r="AF69" s="4"/>
      <c r="AG69" s="4"/>
      <c r="AH69" s="4"/>
      <c r="AI69" s="4"/>
      <c r="AJ69" s="4"/>
      <c r="AK69" s="4"/>
      <c r="AL69" s="4"/>
      <c r="AM69" s="5"/>
      <c r="AN69" s="5"/>
      <c r="AO69" s="5"/>
      <c r="AP69" s="5"/>
      <c r="AQ69" s="4"/>
      <c r="AR69">
        <f>tblRRData[[#This Row],[Departure Date]]-tblRRData[[#This Row],[Intake Date]]</f>
        <v>0</v>
      </c>
      <c r="AS69" t="str">
        <f>IF(tblRRData[[#This Row],[Departure Date]]&gt;0,IF(MONTH(tblRRData[[#This Row],[Departure Date]])&lt;4,"Q3",IF(MONTH(tblRRData[[#This Row],[Departure Date]])&lt;7,"Q4",IF(MONTH(tblRRData[[#This Row],[Departure Date]])&lt;10,"Q1","Q2"))),"")</f>
        <v/>
      </c>
    </row>
    <row r="70" spans="2:45" ht="15" customHeight="1" x14ac:dyDescent="0.25">
      <c r="B70">
        <v>63</v>
      </c>
      <c r="C70" s="4"/>
      <c r="D70" t="str">
        <f>_xlfn.XLOOKUP(tblRRData[[#This Row],[Recovery Residence Name/Location]],luLocation[Location],luLocation[Organization],"")</f>
        <v/>
      </c>
      <c r="E70" t="str" cm="1">
        <f t="array" ref="E70">IFERROR(_xlfn.XLOOKUP(tblRRData[[#This Row],[Recovery Residence Name/Location]],luLocation[[#All],[Location]],luLocation[[#All],[Location Code]])&amp;"-"&amp;tblRRData[[#This Row],[Row Number Number]]&amp;"-"&amp;SFY,"")</f>
        <v/>
      </c>
      <c r="F70" s="4"/>
      <c r="G70" s="4"/>
      <c r="H70" s="5"/>
      <c r="I70" s="4"/>
      <c r="J70" s="4"/>
      <c r="K70" s="4"/>
      <c r="L70" s="4"/>
      <c r="M70" s="4"/>
      <c r="N70" s="4"/>
      <c r="O70" s="4"/>
      <c r="P70" s="4"/>
      <c r="Q70" s="4"/>
      <c r="R70" s="4"/>
      <c r="S70" s="4"/>
      <c r="T70" s="4"/>
      <c r="U70" s="4"/>
      <c r="V70" s="4"/>
      <c r="W70" s="4"/>
      <c r="X70" s="4"/>
      <c r="Y70" s="5"/>
      <c r="Z70" s="4"/>
      <c r="AA70" s="5"/>
      <c r="AB70" s="4"/>
      <c r="AC70" s="4"/>
      <c r="AD70" s="4"/>
      <c r="AE70" s="4"/>
      <c r="AF70" s="4"/>
      <c r="AG70" s="4"/>
      <c r="AH70" s="4"/>
      <c r="AI70" s="4"/>
      <c r="AJ70" s="4"/>
      <c r="AK70" s="4"/>
      <c r="AL70" s="4"/>
      <c r="AM70" s="5"/>
      <c r="AN70" s="5"/>
      <c r="AO70" s="5"/>
      <c r="AP70" s="5"/>
      <c r="AQ70" s="4"/>
      <c r="AR70">
        <f>tblRRData[[#This Row],[Departure Date]]-tblRRData[[#This Row],[Intake Date]]</f>
        <v>0</v>
      </c>
      <c r="AS70" t="str">
        <f>IF(tblRRData[[#This Row],[Departure Date]]&gt;0,IF(MONTH(tblRRData[[#This Row],[Departure Date]])&lt;4,"Q3",IF(MONTH(tblRRData[[#This Row],[Departure Date]])&lt;7,"Q4",IF(MONTH(tblRRData[[#This Row],[Departure Date]])&lt;10,"Q1","Q2"))),"")</f>
        <v/>
      </c>
    </row>
    <row r="71" spans="2:45" ht="15" customHeight="1" x14ac:dyDescent="0.25">
      <c r="B71">
        <v>64</v>
      </c>
      <c r="C71" s="4"/>
      <c r="D71" t="str">
        <f>_xlfn.XLOOKUP(tblRRData[[#This Row],[Recovery Residence Name/Location]],luLocation[Location],luLocation[Organization],"")</f>
        <v/>
      </c>
      <c r="E71" t="str" cm="1">
        <f t="array" ref="E71">IFERROR(_xlfn.XLOOKUP(tblRRData[[#This Row],[Recovery Residence Name/Location]],luLocation[[#All],[Location]],luLocation[[#All],[Location Code]])&amp;"-"&amp;tblRRData[[#This Row],[Row Number Number]]&amp;"-"&amp;SFY,"")</f>
        <v/>
      </c>
      <c r="F71" s="4"/>
      <c r="G71" s="4"/>
      <c r="H71" s="5"/>
      <c r="I71" s="4"/>
      <c r="J71" s="4"/>
      <c r="K71" s="4"/>
      <c r="L71" s="4"/>
      <c r="M71" s="4"/>
      <c r="N71" s="4"/>
      <c r="O71" s="4"/>
      <c r="P71" s="4"/>
      <c r="Q71" s="4"/>
      <c r="R71" s="4"/>
      <c r="S71" s="4"/>
      <c r="T71" s="4"/>
      <c r="U71" s="4"/>
      <c r="V71" s="4"/>
      <c r="W71" s="4"/>
      <c r="X71" s="4"/>
      <c r="Y71" s="5"/>
      <c r="Z71" s="4"/>
      <c r="AA71" s="5"/>
      <c r="AB71" s="4"/>
      <c r="AC71" s="4"/>
      <c r="AD71" s="4"/>
      <c r="AE71" s="4"/>
      <c r="AF71" s="4"/>
      <c r="AG71" s="4"/>
      <c r="AH71" s="4"/>
      <c r="AI71" s="4"/>
      <c r="AJ71" s="4"/>
      <c r="AK71" s="4"/>
      <c r="AL71" s="4"/>
      <c r="AM71" s="5"/>
      <c r="AN71" s="5"/>
      <c r="AO71" s="5"/>
      <c r="AP71" s="5"/>
      <c r="AQ71" s="4"/>
      <c r="AR71">
        <f>tblRRData[[#This Row],[Departure Date]]-tblRRData[[#This Row],[Intake Date]]</f>
        <v>0</v>
      </c>
      <c r="AS71" t="str">
        <f>IF(tblRRData[[#This Row],[Departure Date]]&gt;0,IF(MONTH(tblRRData[[#This Row],[Departure Date]])&lt;4,"Q3",IF(MONTH(tblRRData[[#This Row],[Departure Date]])&lt;7,"Q4",IF(MONTH(tblRRData[[#This Row],[Departure Date]])&lt;10,"Q1","Q2"))),"")</f>
        <v/>
      </c>
    </row>
    <row r="72" spans="2:45" ht="15" customHeight="1" x14ac:dyDescent="0.25">
      <c r="B72">
        <v>65</v>
      </c>
      <c r="C72" s="4"/>
      <c r="D72" t="str">
        <f>_xlfn.XLOOKUP(tblRRData[[#This Row],[Recovery Residence Name/Location]],luLocation[Location],luLocation[Organization],"")</f>
        <v/>
      </c>
      <c r="E72" t="str" cm="1">
        <f t="array" ref="E72">IFERROR(_xlfn.XLOOKUP(tblRRData[[#This Row],[Recovery Residence Name/Location]],luLocation[[#All],[Location]],luLocation[[#All],[Location Code]])&amp;"-"&amp;tblRRData[[#This Row],[Row Number Number]]&amp;"-"&amp;SFY,"")</f>
        <v/>
      </c>
      <c r="F72" s="4"/>
      <c r="G72" s="4"/>
      <c r="H72" s="5"/>
      <c r="I72" s="4"/>
      <c r="J72" s="4"/>
      <c r="K72" s="4"/>
      <c r="L72" s="4"/>
      <c r="M72" s="4"/>
      <c r="N72" s="4"/>
      <c r="O72" s="4"/>
      <c r="P72" s="4"/>
      <c r="Q72" s="4"/>
      <c r="R72" s="4"/>
      <c r="S72" s="4"/>
      <c r="T72" s="4"/>
      <c r="U72" s="4"/>
      <c r="V72" s="4"/>
      <c r="W72" s="4"/>
      <c r="X72" s="4"/>
      <c r="Y72" s="5"/>
      <c r="Z72" s="4"/>
      <c r="AA72" s="5"/>
      <c r="AB72" s="4"/>
      <c r="AC72" s="4"/>
      <c r="AD72" s="4"/>
      <c r="AE72" s="4"/>
      <c r="AF72" s="4"/>
      <c r="AG72" s="4"/>
      <c r="AH72" s="4"/>
      <c r="AI72" s="4"/>
      <c r="AJ72" s="4"/>
      <c r="AK72" s="4"/>
      <c r="AL72" s="4"/>
      <c r="AM72" s="5"/>
      <c r="AN72" s="5"/>
      <c r="AO72" s="5"/>
      <c r="AP72" s="5"/>
      <c r="AQ72" s="4"/>
      <c r="AR72">
        <f>tblRRData[[#This Row],[Departure Date]]-tblRRData[[#This Row],[Intake Date]]</f>
        <v>0</v>
      </c>
      <c r="AS72" t="str">
        <f>IF(tblRRData[[#This Row],[Departure Date]]&gt;0,IF(MONTH(tblRRData[[#This Row],[Departure Date]])&lt;4,"Q3",IF(MONTH(tblRRData[[#This Row],[Departure Date]])&lt;7,"Q4",IF(MONTH(tblRRData[[#This Row],[Departure Date]])&lt;10,"Q1","Q2"))),"")</f>
        <v/>
      </c>
    </row>
    <row r="73" spans="2:45" ht="15" customHeight="1" x14ac:dyDescent="0.25">
      <c r="B73">
        <v>66</v>
      </c>
      <c r="C73" s="4"/>
      <c r="D73" t="str">
        <f>_xlfn.XLOOKUP(tblRRData[[#This Row],[Recovery Residence Name/Location]],luLocation[Location],luLocation[Organization],"")</f>
        <v/>
      </c>
      <c r="E73" t="str" cm="1">
        <f t="array" ref="E73">IFERROR(_xlfn.XLOOKUP(tblRRData[[#This Row],[Recovery Residence Name/Location]],luLocation[[#All],[Location]],luLocation[[#All],[Location Code]])&amp;"-"&amp;tblRRData[[#This Row],[Row Number Number]]&amp;"-"&amp;SFY,"")</f>
        <v/>
      </c>
      <c r="F73" s="4"/>
      <c r="G73" s="4"/>
      <c r="H73" s="5"/>
      <c r="I73" s="4"/>
      <c r="J73" s="4"/>
      <c r="K73" s="4"/>
      <c r="L73" s="4"/>
      <c r="M73" s="4"/>
      <c r="N73" s="4"/>
      <c r="O73" s="4"/>
      <c r="P73" s="4"/>
      <c r="Q73" s="4"/>
      <c r="R73" s="4"/>
      <c r="S73" s="4"/>
      <c r="T73" s="4"/>
      <c r="U73" s="4"/>
      <c r="V73" s="4"/>
      <c r="W73" s="4"/>
      <c r="X73" s="4"/>
      <c r="Y73" s="5"/>
      <c r="Z73" s="4"/>
      <c r="AA73" s="5"/>
      <c r="AB73" s="4"/>
      <c r="AC73" s="4"/>
      <c r="AD73" s="4"/>
      <c r="AE73" s="4"/>
      <c r="AF73" s="4"/>
      <c r="AG73" s="4"/>
      <c r="AH73" s="4"/>
      <c r="AI73" s="4"/>
      <c r="AJ73" s="4"/>
      <c r="AK73" s="4"/>
      <c r="AL73" s="4"/>
      <c r="AM73" s="5"/>
      <c r="AN73" s="5"/>
      <c r="AO73" s="5"/>
      <c r="AP73" s="5"/>
      <c r="AQ73" s="4"/>
      <c r="AR73">
        <f>tblRRData[[#This Row],[Departure Date]]-tblRRData[[#This Row],[Intake Date]]</f>
        <v>0</v>
      </c>
      <c r="AS73" t="str">
        <f>IF(tblRRData[[#This Row],[Departure Date]]&gt;0,IF(MONTH(tblRRData[[#This Row],[Departure Date]])&lt;4,"Q3",IF(MONTH(tblRRData[[#This Row],[Departure Date]])&lt;7,"Q4",IF(MONTH(tblRRData[[#This Row],[Departure Date]])&lt;10,"Q1","Q2"))),"")</f>
        <v/>
      </c>
    </row>
    <row r="74" spans="2:45" ht="15" customHeight="1" x14ac:dyDescent="0.25">
      <c r="B74">
        <v>67</v>
      </c>
      <c r="C74" s="4"/>
      <c r="D74" t="str">
        <f>_xlfn.XLOOKUP(tblRRData[[#This Row],[Recovery Residence Name/Location]],luLocation[Location],luLocation[Organization],"")</f>
        <v/>
      </c>
      <c r="E74" t="str" cm="1">
        <f t="array" ref="E74">IFERROR(_xlfn.XLOOKUP(tblRRData[[#This Row],[Recovery Residence Name/Location]],luLocation[[#All],[Location]],luLocation[[#All],[Location Code]])&amp;"-"&amp;tblRRData[[#This Row],[Row Number Number]]&amp;"-"&amp;SFY,"")</f>
        <v/>
      </c>
      <c r="F74" s="4"/>
      <c r="G74" s="4"/>
      <c r="H74" s="5"/>
      <c r="I74" s="4"/>
      <c r="J74" s="4"/>
      <c r="K74" s="4"/>
      <c r="L74" s="4"/>
      <c r="M74" s="4"/>
      <c r="N74" s="4"/>
      <c r="O74" s="4"/>
      <c r="P74" s="4"/>
      <c r="Q74" s="4"/>
      <c r="R74" s="4"/>
      <c r="S74" s="4"/>
      <c r="T74" s="4"/>
      <c r="U74" s="4"/>
      <c r="V74" s="4"/>
      <c r="W74" s="4"/>
      <c r="X74" s="4"/>
      <c r="Y74" s="5"/>
      <c r="Z74" s="4"/>
      <c r="AA74" s="5"/>
      <c r="AB74" s="4"/>
      <c r="AC74" s="4"/>
      <c r="AD74" s="4"/>
      <c r="AE74" s="4"/>
      <c r="AF74" s="4"/>
      <c r="AG74" s="4"/>
      <c r="AH74" s="4"/>
      <c r="AI74" s="4"/>
      <c r="AJ74" s="4"/>
      <c r="AK74" s="4"/>
      <c r="AL74" s="4"/>
      <c r="AM74" s="5"/>
      <c r="AN74" s="5"/>
      <c r="AO74" s="5"/>
      <c r="AP74" s="5"/>
      <c r="AQ74" s="4"/>
      <c r="AR74">
        <f>tblRRData[[#This Row],[Departure Date]]-tblRRData[[#This Row],[Intake Date]]</f>
        <v>0</v>
      </c>
      <c r="AS74" t="str">
        <f>IF(tblRRData[[#This Row],[Departure Date]]&gt;0,IF(MONTH(tblRRData[[#This Row],[Departure Date]])&lt;4,"Q3",IF(MONTH(tblRRData[[#This Row],[Departure Date]])&lt;7,"Q4",IF(MONTH(tblRRData[[#This Row],[Departure Date]])&lt;10,"Q1","Q2"))),"")</f>
        <v/>
      </c>
    </row>
    <row r="75" spans="2:45" ht="15" customHeight="1" x14ac:dyDescent="0.25">
      <c r="B75">
        <v>68</v>
      </c>
      <c r="C75" s="4"/>
      <c r="D75" t="str">
        <f>_xlfn.XLOOKUP(tblRRData[[#This Row],[Recovery Residence Name/Location]],luLocation[Location],luLocation[Organization],"")</f>
        <v/>
      </c>
      <c r="E75" t="str" cm="1">
        <f t="array" ref="E75">IFERROR(_xlfn.XLOOKUP(tblRRData[[#This Row],[Recovery Residence Name/Location]],luLocation[[#All],[Location]],luLocation[[#All],[Location Code]])&amp;"-"&amp;tblRRData[[#This Row],[Row Number Number]]&amp;"-"&amp;SFY,"")</f>
        <v/>
      </c>
      <c r="F75" s="4"/>
      <c r="G75" s="4"/>
      <c r="H75" s="5"/>
      <c r="I75" s="4"/>
      <c r="J75" s="4"/>
      <c r="K75" s="4"/>
      <c r="L75" s="4"/>
      <c r="M75" s="4"/>
      <c r="N75" s="4"/>
      <c r="O75" s="4"/>
      <c r="P75" s="4"/>
      <c r="Q75" s="4"/>
      <c r="R75" s="4"/>
      <c r="S75" s="4"/>
      <c r="T75" s="4"/>
      <c r="U75" s="4"/>
      <c r="V75" s="4"/>
      <c r="W75" s="4"/>
      <c r="X75" s="4"/>
      <c r="Y75" s="5"/>
      <c r="Z75" s="4"/>
      <c r="AA75" s="5"/>
      <c r="AB75" s="4"/>
      <c r="AC75" s="4"/>
      <c r="AD75" s="4"/>
      <c r="AE75" s="4"/>
      <c r="AF75" s="4"/>
      <c r="AG75" s="4"/>
      <c r="AH75" s="4"/>
      <c r="AI75" s="4"/>
      <c r="AJ75" s="4"/>
      <c r="AK75" s="4"/>
      <c r="AL75" s="4"/>
      <c r="AM75" s="5"/>
      <c r="AN75" s="5"/>
      <c r="AO75" s="5"/>
      <c r="AP75" s="5"/>
      <c r="AQ75" s="4"/>
      <c r="AR75">
        <f>tblRRData[[#This Row],[Departure Date]]-tblRRData[[#This Row],[Intake Date]]</f>
        <v>0</v>
      </c>
      <c r="AS75" t="str">
        <f>IF(tblRRData[[#This Row],[Departure Date]]&gt;0,IF(MONTH(tblRRData[[#This Row],[Departure Date]])&lt;4,"Q3",IF(MONTH(tblRRData[[#This Row],[Departure Date]])&lt;7,"Q4",IF(MONTH(tblRRData[[#This Row],[Departure Date]])&lt;10,"Q1","Q2"))),"")</f>
        <v/>
      </c>
    </row>
    <row r="76" spans="2:45" ht="15" customHeight="1" x14ac:dyDescent="0.25">
      <c r="B76">
        <v>69</v>
      </c>
      <c r="C76" s="4"/>
      <c r="D76" t="str">
        <f>_xlfn.XLOOKUP(tblRRData[[#This Row],[Recovery Residence Name/Location]],luLocation[Location],luLocation[Organization],"")</f>
        <v/>
      </c>
      <c r="E76" t="str" cm="1">
        <f t="array" ref="E76">IFERROR(_xlfn.XLOOKUP(tblRRData[[#This Row],[Recovery Residence Name/Location]],luLocation[[#All],[Location]],luLocation[[#All],[Location Code]])&amp;"-"&amp;tblRRData[[#This Row],[Row Number Number]]&amp;"-"&amp;SFY,"")</f>
        <v/>
      </c>
      <c r="F76" s="4"/>
      <c r="G76" s="4"/>
      <c r="H76" s="5"/>
      <c r="I76" s="4"/>
      <c r="J76" s="4"/>
      <c r="K76" s="4"/>
      <c r="L76" s="4"/>
      <c r="M76" s="4"/>
      <c r="N76" s="4"/>
      <c r="O76" s="4"/>
      <c r="P76" s="4"/>
      <c r="Q76" s="4"/>
      <c r="R76" s="4"/>
      <c r="S76" s="4"/>
      <c r="T76" s="4"/>
      <c r="U76" s="4"/>
      <c r="V76" s="4"/>
      <c r="W76" s="4"/>
      <c r="X76" s="4"/>
      <c r="Y76" s="5"/>
      <c r="Z76" s="4"/>
      <c r="AA76" s="5"/>
      <c r="AB76" s="4"/>
      <c r="AC76" s="4"/>
      <c r="AD76" s="4"/>
      <c r="AE76" s="4"/>
      <c r="AF76" s="4"/>
      <c r="AG76" s="4"/>
      <c r="AH76" s="4"/>
      <c r="AI76" s="4"/>
      <c r="AJ76" s="4"/>
      <c r="AK76" s="4"/>
      <c r="AL76" s="4"/>
      <c r="AM76" s="5"/>
      <c r="AN76" s="5"/>
      <c r="AO76" s="5"/>
      <c r="AP76" s="5"/>
      <c r="AQ76" s="4"/>
      <c r="AR76">
        <f>tblRRData[[#This Row],[Departure Date]]-tblRRData[[#This Row],[Intake Date]]</f>
        <v>0</v>
      </c>
      <c r="AS76" t="str">
        <f>IF(tblRRData[[#This Row],[Departure Date]]&gt;0,IF(MONTH(tblRRData[[#This Row],[Departure Date]])&lt;4,"Q3",IF(MONTH(tblRRData[[#This Row],[Departure Date]])&lt;7,"Q4",IF(MONTH(tblRRData[[#This Row],[Departure Date]])&lt;10,"Q1","Q2"))),"")</f>
        <v/>
      </c>
    </row>
    <row r="77" spans="2:45" ht="15" customHeight="1" x14ac:dyDescent="0.25">
      <c r="B77">
        <v>70</v>
      </c>
      <c r="C77" s="4"/>
      <c r="D77" t="str">
        <f>_xlfn.XLOOKUP(tblRRData[[#This Row],[Recovery Residence Name/Location]],luLocation[Location],luLocation[Organization],"")</f>
        <v/>
      </c>
      <c r="E77" t="str" cm="1">
        <f t="array" ref="E77">IFERROR(_xlfn.XLOOKUP(tblRRData[[#This Row],[Recovery Residence Name/Location]],luLocation[[#All],[Location]],luLocation[[#All],[Location Code]])&amp;"-"&amp;tblRRData[[#This Row],[Row Number Number]]&amp;"-"&amp;SFY,"")</f>
        <v/>
      </c>
      <c r="F77" s="4"/>
      <c r="G77" s="4"/>
      <c r="H77" s="5"/>
      <c r="I77" s="4"/>
      <c r="J77" s="4"/>
      <c r="K77" s="4"/>
      <c r="L77" s="4"/>
      <c r="M77" s="4"/>
      <c r="N77" s="4"/>
      <c r="O77" s="4"/>
      <c r="P77" s="4"/>
      <c r="Q77" s="4"/>
      <c r="R77" s="4"/>
      <c r="S77" s="4"/>
      <c r="T77" s="4"/>
      <c r="U77" s="4"/>
      <c r="V77" s="4"/>
      <c r="W77" s="4"/>
      <c r="X77" s="4"/>
      <c r="Y77" s="5"/>
      <c r="Z77" s="4"/>
      <c r="AA77" s="5"/>
      <c r="AB77" s="4"/>
      <c r="AC77" s="4"/>
      <c r="AD77" s="4"/>
      <c r="AE77" s="4"/>
      <c r="AF77" s="4"/>
      <c r="AG77" s="4"/>
      <c r="AH77" s="4"/>
      <c r="AI77" s="4"/>
      <c r="AJ77" s="4"/>
      <c r="AK77" s="4"/>
      <c r="AL77" s="4"/>
      <c r="AM77" s="5"/>
      <c r="AN77" s="5"/>
      <c r="AO77" s="5"/>
      <c r="AP77" s="5"/>
      <c r="AQ77" s="4"/>
      <c r="AR77">
        <f>tblRRData[[#This Row],[Departure Date]]-tblRRData[[#This Row],[Intake Date]]</f>
        <v>0</v>
      </c>
      <c r="AS77" t="str">
        <f>IF(tblRRData[[#This Row],[Departure Date]]&gt;0,IF(MONTH(tblRRData[[#This Row],[Departure Date]])&lt;4,"Q3",IF(MONTH(tblRRData[[#This Row],[Departure Date]])&lt;7,"Q4",IF(MONTH(tblRRData[[#This Row],[Departure Date]])&lt;10,"Q1","Q2"))),"")</f>
        <v/>
      </c>
    </row>
    <row r="78" spans="2:45" ht="15" customHeight="1" x14ac:dyDescent="0.25">
      <c r="B78">
        <v>71</v>
      </c>
      <c r="C78" s="4"/>
      <c r="D78" t="str">
        <f>_xlfn.XLOOKUP(tblRRData[[#This Row],[Recovery Residence Name/Location]],luLocation[Location],luLocation[Organization],"")</f>
        <v/>
      </c>
      <c r="E78" t="str" cm="1">
        <f t="array" ref="E78">IFERROR(_xlfn.XLOOKUP(tblRRData[[#This Row],[Recovery Residence Name/Location]],luLocation[[#All],[Location]],luLocation[[#All],[Location Code]])&amp;"-"&amp;tblRRData[[#This Row],[Row Number Number]]&amp;"-"&amp;SFY,"")</f>
        <v/>
      </c>
      <c r="F78" s="4"/>
      <c r="G78" s="4"/>
      <c r="H78" s="5"/>
      <c r="I78" s="4"/>
      <c r="J78" s="4"/>
      <c r="K78" s="4"/>
      <c r="L78" s="4"/>
      <c r="M78" s="4"/>
      <c r="N78" s="4"/>
      <c r="O78" s="4"/>
      <c r="P78" s="4"/>
      <c r="Q78" s="4"/>
      <c r="R78" s="4"/>
      <c r="S78" s="4"/>
      <c r="T78" s="4"/>
      <c r="U78" s="4"/>
      <c r="V78" s="4"/>
      <c r="W78" s="4"/>
      <c r="X78" s="4"/>
      <c r="Y78" s="5"/>
      <c r="Z78" s="4"/>
      <c r="AA78" s="5"/>
      <c r="AB78" s="4"/>
      <c r="AC78" s="4"/>
      <c r="AD78" s="4"/>
      <c r="AE78" s="4"/>
      <c r="AF78" s="4"/>
      <c r="AG78" s="4"/>
      <c r="AH78" s="4"/>
      <c r="AI78" s="4"/>
      <c r="AJ78" s="4"/>
      <c r="AK78" s="4"/>
      <c r="AL78" s="4"/>
      <c r="AM78" s="5"/>
      <c r="AN78" s="5"/>
      <c r="AO78" s="5"/>
      <c r="AP78" s="5"/>
      <c r="AQ78" s="4"/>
      <c r="AR78">
        <f>tblRRData[[#This Row],[Departure Date]]-tblRRData[[#This Row],[Intake Date]]</f>
        <v>0</v>
      </c>
      <c r="AS78" t="str">
        <f>IF(tblRRData[[#This Row],[Departure Date]]&gt;0,IF(MONTH(tblRRData[[#This Row],[Departure Date]])&lt;4,"Q3",IF(MONTH(tblRRData[[#This Row],[Departure Date]])&lt;7,"Q4",IF(MONTH(tblRRData[[#This Row],[Departure Date]])&lt;10,"Q1","Q2"))),"")</f>
        <v/>
      </c>
    </row>
    <row r="79" spans="2:45" ht="15" customHeight="1" x14ac:dyDescent="0.25">
      <c r="B79">
        <v>72</v>
      </c>
      <c r="C79" s="4"/>
      <c r="D79" t="str">
        <f>_xlfn.XLOOKUP(tblRRData[[#This Row],[Recovery Residence Name/Location]],luLocation[Location],luLocation[Organization],"")</f>
        <v/>
      </c>
      <c r="E79" t="str" cm="1">
        <f t="array" ref="E79">IFERROR(_xlfn.XLOOKUP(tblRRData[[#This Row],[Recovery Residence Name/Location]],luLocation[[#All],[Location]],luLocation[[#All],[Location Code]])&amp;"-"&amp;tblRRData[[#This Row],[Row Number Number]]&amp;"-"&amp;SFY,"")</f>
        <v/>
      </c>
      <c r="F79" s="4"/>
      <c r="G79" s="4"/>
      <c r="H79" s="5"/>
      <c r="I79" s="4"/>
      <c r="J79" s="4"/>
      <c r="K79" s="4"/>
      <c r="L79" s="4"/>
      <c r="M79" s="4"/>
      <c r="N79" s="4"/>
      <c r="O79" s="4"/>
      <c r="P79" s="4"/>
      <c r="Q79" s="4"/>
      <c r="R79" s="4"/>
      <c r="S79" s="4"/>
      <c r="T79" s="4"/>
      <c r="U79" s="4"/>
      <c r="V79" s="4"/>
      <c r="W79" s="4"/>
      <c r="X79" s="4"/>
      <c r="Y79" s="5"/>
      <c r="Z79" s="4"/>
      <c r="AA79" s="5"/>
      <c r="AB79" s="4"/>
      <c r="AC79" s="4"/>
      <c r="AD79" s="4"/>
      <c r="AE79" s="4"/>
      <c r="AF79" s="4"/>
      <c r="AG79" s="4"/>
      <c r="AH79" s="4"/>
      <c r="AI79" s="4"/>
      <c r="AJ79" s="4"/>
      <c r="AK79" s="4"/>
      <c r="AL79" s="4"/>
      <c r="AM79" s="5"/>
      <c r="AN79" s="5"/>
      <c r="AO79" s="5"/>
      <c r="AP79" s="5"/>
      <c r="AQ79" s="4"/>
      <c r="AR79">
        <f>tblRRData[[#This Row],[Departure Date]]-tblRRData[[#This Row],[Intake Date]]</f>
        <v>0</v>
      </c>
      <c r="AS79" t="str">
        <f>IF(tblRRData[[#This Row],[Departure Date]]&gt;0,IF(MONTH(tblRRData[[#This Row],[Departure Date]])&lt;4,"Q3",IF(MONTH(tblRRData[[#This Row],[Departure Date]])&lt;7,"Q4",IF(MONTH(tblRRData[[#This Row],[Departure Date]])&lt;10,"Q1","Q2"))),"")</f>
        <v/>
      </c>
    </row>
    <row r="80" spans="2:45" ht="15" customHeight="1" x14ac:dyDescent="0.25">
      <c r="B80">
        <v>73</v>
      </c>
      <c r="C80" s="4"/>
      <c r="D80" t="str">
        <f>_xlfn.XLOOKUP(tblRRData[[#This Row],[Recovery Residence Name/Location]],luLocation[Location],luLocation[Organization],"")</f>
        <v/>
      </c>
      <c r="E80" t="str" cm="1">
        <f t="array" ref="E80">IFERROR(_xlfn.XLOOKUP(tblRRData[[#This Row],[Recovery Residence Name/Location]],luLocation[[#All],[Location]],luLocation[[#All],[Location Code]])&amp;"-"&amp;tblRRData[[#This Row],[Row Number Number]]&amp;"-"&amp;SFY,"")</f>
        <v/>
      </c>
      <c r="F80" s="4"/>
      <c r="G80" s="4"/>
      <c r="H80" s="5"/>
      <c r="I80" s="4"/>
      <c r="J80" s="4"/>
      <c r="K80" s="4"/>
      <c r="L80" s="4"/>
      <c r="M80" s="4"/>
      <c r="N80" s="4"/>
      <c r="O80" s="4"/>
      <c r="P80" s="4"/>
      <c r="Q80" s="4"/>
      <c r="R80" s="4"/>
      <c r="S80" s="4"/>
      <c r="T80" s="4"/>
      <c r="U80" s="4"/>
      <c r="V80" s="4"/>
      <c r="W80" s="4"/>
      <c r="X80" s="4"/>
      <c r="Y80" s="5"/>
      <c r="Z80" s="4"/>
      <c r="AA80" s="5"/>
      <c r="AB80" s="4"/>
      <c r="AC80" s="4"/>
      <c r="AD80" s="4"/>
      <c r="AE80" s="4"/>
      <c r="AF80" s="4"/>
      <c r="AG80" s="4"/>
      <c r="AH80" s="4"/>
      <c r="AI80" s="4"/>
      <c r="AJ80" s="4"/>
      <c r="AK80" s="4"/>
      <c r="AL80" s="4"/>
      <c r="AM80" s="5"/>
      <c r="AN80" s="5"/>
      <c r="AO80" s="5"/>
      <c r="AP80" s="5"/>
      <c r="AQ80" s="4"/>
      <c r="AR80">
        <f>tblRRData[[#This Row],[Departure Date]]-tblRRData[[#This Row],[Intake Date]]</f>
        <v>0</v>
      </c>
      <c r="AS80" t="str">
        <f>IF(tblRRData[[#This Row],[Departure Date]]&gt;0,IF(MONTH(tblRRData[[#This Row],[Departure Date]])&lt;4,"Q3",IF(MONTH(tblRRData[[#This Row],[Departure Date]])&lt;7,"Q4",IF(MONTH(tblRRData[[#This Row],[Departure Date]])&lt;10,"Q1","Q2"))),"")</f>
        <v/>
      </c>
    </row>
    <row r="81" spans="2:45" ht="15" customHeight="1" x14ac:dyDescent="0.25">
      <c r="B81">
        <v>74</v>
      </c>
      <c r="C81" s="4"/>
      <c r="D81" t="str">
        <f>_xlfn.XLOOKUP(tblRRData[[#This Row],[Recovery Residence Name/Location]],luLocation[Location],luLocation[Organization],"")</f>
        <v/>
      </c>
      <c r="E81" t="str" cm="1">
        <f t="array" ref="E81">IFERROR(_xlfn.XLOOKUP(tblRRData[[#This Row],[Recovery Residence Name/Location]],luLocation[[#All],[Location]],luLocation[[#All],[Location Code]])&amp;"-"&amp;tblRRData[[#This Row],[Row Number Number]]&amp;"-"&amp;SFY,"")</f>
        <v/>
      </c>
      <c r="F81" s="4"/>
      <c r="G81" s="4"/>
      <c r="H81" s="5"/>
      <c r="I81" s="4"/>
      <c r="J81" s="4"/>
      <c r="K81" s="4"/>
      <c r="L81" s="4"/>
      <c r="M81" s="4"/>
      <c r="N81" s="4"/>
      <c r="O81" s="4"/>
      <c r="P81" s="4"/>
      <c r="Q81" s="4"/>
      <c r="R81" s="4"/>
      <c r="S81" s="4"/>
      <c r="T81" s="4"/>
      <c r="U81" s="4"/>
      <c r="V81" s="4"/>
      <c r="W81" s="4"/>
      <c r="X81" s="4"/>
      <c r="Y81" s="5"/>
      <c r="Z81" s="4"/>
      <c r="AA81" s="5"/>
      <c r="AB81" s="4"/>
      <c r="AC81" s="4"/>
      <c r="AD81" s="4"/>
      <c r="AE81" s="4"/>
      <c r="AF81" s="4"/>
      <c r="AG81" s="4"/>
      <c r="AH81" s="4"/>
      <c r="AI81" s="4"/>
      <c r="AJ81" s="4"/>
      <c r="AK81" s="4"/>
      <c r="AL81" s="4"/>
      <c r="AM81" s="5"/>
      <c r="AN81" s="5"/>
      <c r="AO81" s="5"/>
      <c r="AP81" s="5"/>
      <c r="AQ81" s="4"/>
      <c r="AR81">
        <f>tblRRData[[#This Row],[Departure Date]]-tblRRData[[#This Row],[Intake Date]]</f>
        <v>0</v>
      </c>
      <c r="AS81" t="str">
        <f>IF(tblRRData[[#This Row],[Departure Date]]&gt;0,IF(MONTH(tblRRData[[#This Row],[Departure Date]])&lt;4,"Q3",IF(MONTH(tblRRData[[#This Row],[Departure Date]])&lt;7,"Q4",IF(MONTH(tblRRData[[#This Row],[Departure Date]])&lt;10,"Q1","Q2"))),"")</f>
        <v/>
      </c>
    </row>
    <row r="82" spans="2:45" ht="15" customHeight="1" x14ac:dyDescent="0.25">
      <c r="B82">
        <v>75</v>
      </c>
      <c r="C82" s="4"/>
      <c r="D82" t="str">
        <f>_xlfn.XLOOKUP(tblRRData[[#This Row],[Recovery Residence Name/Location]],luLocation[Location],luLocation[Organization],"")</f>
        <v/>
      </c>
      <c r="E82" t="str" cm="1">
        <f t="array" ref="E82">IFERROR(_xlfn.XLOOKUP(tblRRData[[#This Row],[Recovery Residence Name/Location]],luLocation[[#All],[Location]],luLocation[[#All],[Location Code]])&amp;"-"&amp;tblRRData[[#This Row],[Row Number Number]]&amp;"-"&amp;SFY,"")</f>
        <v/>
      </c>
      <c r="F82" s="4"/>
      <c r="G82" s="4"/>
      <c r="H82" s="5"/>
      <c r="I82" s="4"/>
      <c r="J82" s="4"/>
      <c r="K82" s="4"/>
      <c r="L82" s="4"/>
      <c r="M82" s="4"/>
      <c r="N82" s="4"/>
      <c r="O82" s="4"/>
      <c r="P82" s="4"/>
      <c r="Q82" s="4"/>
      <c r="R82" s="4"/>
      <c r="S82" s="4"/>
      <c r="T82" s="4"/>
      <c r="U82" s="4"/>
      <c r="V82" s="4"/>
      <c r="W82" s="4"/>
      <c r="X82" s="4"/>
      <c r="Y82" s="5"/>
      <c r="Z82" s="4"/>
      <c r="AA82" s="5"/>
      <c r="AB82" s="4"/>
      <c r="AC82" s="4"/>
      <c r="AD82" s="4"/>
      <c r="AE82" s="4"/>
      <c r="AF82" s="4"/>
      <c r="AG82" s="4"/>
      <c r="AH82" s="4"/>
      <c r="AI82" s="4"/>
      <c r="AJ82" s="4"/>
      <c r="AK82" s="4"/>
      <c r="AL82" s="4"/>
      <c r="AM82" s="5"/>
      <c r="AN82" s="5"/>
      <c r="AO82" s="5"/>
      <c r="AP82" s="5"/>
      <c r="AQ82" s="4"/>
      <c r="AR82">
        <f>tblRRData[[#This Row],[Departure Date]]-tblRRData[[#This Row],[Intake Date]]</f>
        <v>0</v>
      </c>
      <c r="AS82" t="str">
        <f>IF(tblRRData[[#This Row],[Departure Date]]&gt;0,IF(MONTH(tblRRData[[#This Row],[Departure Date]])&lt;4,"Q3",IF(MONTH(tblRRData[[#This Row],[Departure Date]])&lt;7,"Q4",IF(MONTH(tblRRData[[#This Row],[Departure Date]])&lt;10,"Q1","Q2"))),"")</f>
        <v/>
      </c>
    </row>
    <row r="83" spans="2:45" ht="15" customHeight="1" x14ac:dyDescent="0.25">
      <c r="B83">
        <v>76</v>
      </c>
      <c r="C83" s="4"/>
      <c r="D83" t="str">
        <f>_xlfn.XLOOKUP(tblRRData[[#This Row],[Recovery Residence Name/Location]],luLocation[Location],luLocation[Organization],"")</f>
        <v/>
      </c>
      <c r="E83" t="str" cm="1">
        <f t="array" ref="E83">IFERROR(_xlfn.XLOOKUP(tblRRData[[#This Row],[Recovery Residence Name/Location]],luLocation[[#All],[Location]],luLocation[[#All],[Location Code]])&amp;"-"&amp;tblRRData[[#This Row],[Row Number Number]]&amp;"-"&amp;SFY,"")</f>
        <v/>
      </c>
      <c r="F83" s="4"/>
      <c r="G83" s="4"/>
      <c r="H83" s="5"/>
      <c r="I83" s="4"/>
      <c r="J83" s="4"/>
      <c r="K83" s="4"/>
      <c r="L83" s="4"/>
      <c r="M83" s="4"/>
      <c r="N83" s="4"/>
      <c r="O83" s="4"/>
      <c r="P83" s="4"/>
      <c r="Q83" s="4"/>
      <c r="R83" s="4"/>
      <c r="S83" s="4"/>
      <c r="T83" s="4"/>
      <c r="U83" s="4"/>
      <c r="V83" s="4"/>
      <c r="W83" s="4"/>
      <c r="X83" s="4"/>
      <c r="Y83" s="5"/>
      <c r="Z83" s="4"/>
      <c r="AA83" s="5"/>
      <c r="AB83" s="4"/>
      <c r="AC83" s="4"/>
      <c r="AD83" s="4"/>
      <c r="AE83" s="4"/>
      <c r="AF83" s="4"/>
      <c r="AG83" s="4"/>
      <c r="AH83" s="4"/>
      <c r="AI83" s="4"/>
      <c r="AJ83" s="4"/>
      <c r="AK83" s="4"/>
      <c r="AL83" s="4"/>
      <c r="AM83" s="5"/>
      <c r="AN83" s="5"/>
      <c r="AO83" s="5"/>
      <c r="AP83" s="5"/>
      <c r="AQ83" s="4"/>
      <c r="AR83">
        <f>tblRRData[[#This Row],[Departure Date]]-tblRRData[[#This Row],[Intake Date]]</f>
        <v>0</v>
      </c>
      <c r="AS83" t="str">
        <f>IF(tblRRData[[#This Row],[Departure Date]]&gt;0,IF(MONTH(tblRRData[[#This Row],[Departure Date]])&lt;4,"Q3",IF(MONTH(tblRRData[[#This Row],[Departure Date]])&lt;7,"Q4",IF(MONTH(tblRRData[[#This Row],[Departure Date]])&lt;10,"Q1","Q2"))),"")</f>
        <v/>
      </c>
    </row>
    <row r="84" spans="2:45" ht="15" customHeight="1" x14ac:dyDescent="0.25">
      <c r="B84">
        <v>77</v>
      </c>
      <c r="C84" s="4"/>
      <c r="D84" t="str">
        <f>_xlfn.XLOOKUP(tblRRData[[#This Row],[Recovery Residence Name/Location]],luLocation[Location],luLocation[Organization],"")</f>
        <v/>
      </c>
      <c r="E84" t="str" cm="1">
        <f t="array" ref="E84">IFERROR(_xlfn.XLOOKUP(tblRRData[[#This Row],[Recovery Residence Name/Location]],luLocation[[#All],[Location]],luLocation[[#All],[Location Code]])&amp;"-"&amp;tblRRData[[#This Row],[Row Number Number]]&amp;"-"&amp;SFY,"")</f>
        <v/>
      </c>
      <c r="F84" s="4"/>
      <c r="G84" s="4"/>
      <c r="H84" s="5"/>
      <c r="I84" s="4"/>
      <c r="J84" s="4"/>
      <c r="K84" s="4"/>
      <c r="L84" s="4"/>
      <c r="M84" s="4"/>
      <c r="N84" s="4"/>
      <c r="O84" s="4"/>
      <c r="P84" s="4"/>
      <c r="Q84" s="4"/>
      <c r="R84" s="4"/>
      <c r="S84" s="4"/>
      <c r="T84" s="4"/>
      <c r="U84" s="4"/>
      <c r="V84" s="4"/>
      <c r="W84" s="4"/>
      <c r="X84" s="4"/>
      <c r="Y84" s="5"/>
      <c r="Z84" s="4"/>
      <c r="AA84" s="5"/>
      <c r="AB84" s="4"/>
      <c r="AC84" s="4"/>
      <c r="AD84" s="4"/>
      <c r="AE84" s="4"/>
      <c r="AF84" s="4"/>
      <c r="AG84" s="4"/>
      <c r="AH84" s="4"/>
      <c r="AI84" s="4"/>
      <c r="AJ84" s="4"/>
      <c r="AK84" s="4"/>
      <c r="AL84" s="4"/>
      <c r="AM84" s="5"/>
      <c r="AN84" s="5"/>
      <c r="AO84" s="5"/>
      <c r="AP84" s="5"/>
      <c r="AQ84" s="4"/>
      <c r="AR84">
        <f>tblRRData[[#This Row],[Departure Date]]-tblRRData[[#This Row],[Intake Date]]</f>
        <v>0</v>
      </c>
      <c r="AS84" t="str">
        <f>IF(tblRRData[[#This Row],[Departure Date]]&gt;0,IF(MONTH(tblRRData[[#This Row],[Departure Date]])&lt;4,"Q3",IF(MONTH(tblRRData[[#This Row],[Departure Date]])&lt;7,"Q4",IF(MONTH(tblRRData[[#This Row],[Departure Date]])&lt;10,"Q1","Q2"))),"")</f>
        <v/>
      </c>
    </row>
    <row r="85" spans="2:45" ht="15" customHeight="1" x14ac:dyDescent="0.25">
      <c r="B85">
        <v>78</v>
      </c>
      <c r="C85" s="4"/>
      <c r="D85" t="str">
        <f>_xlfn.XLOOKUP(tblRRData[[#This Row],[Recovery Residence Name/Location]],luLocation[Location],luLocation[Organization],"")</f>
        <v/>
      </c>
      <c r="E85" t="str" cm="1">
        <f t="array" ref="E85">IFERROR(_xlfn.XLOOKUP(tblRRData[[#This Row],[Recovery Residence Name/Location]],luLocation[[#All],[Location]],luLocation[[#All],[Location Code]])&amp;"-"&amp;tblRRData[[#This Row],[Row Number Number]]&amp;"-"&amp;SFY,"")</f>
        <v/>
      </c>
      <c r="F85" s="4"/>
      <c r="G85" s="4"/>
      <c r="H85" s="5"/>
      <c r="I85" s="4"/>
      <c r="J85" s="4"/>
      <c r="K85" s="4"/>
      <c r="L85" s="4"/>
      <c r="M85" s="4"/>
      <c r="N85" s="4"/>
      <c r="O85" s="4"/>
      <c r="P85" s="4"/>
      <c r="Q85" s="4"/>
      <c r="R85" s="4"/>
      <c r="S85" s="4"/>
      <c r="T85" s="4"/>
      <c r="U85" s="4"/>
      <c r="V85" s="4"/>
      <c r="W85" s="4"/>
      <c r="X85" s="4"/>
      <c r="Y85" s="5"/>
      <c r="Z85" s="4"/>
      <c r="AA85" s="5"/>
      <c r="AB85" s="4"/>
      <c r="AC85" s="4"/>
      <c r="AD85" s="4"/>
      <c r="AE85" s="4"/>
      <c r="AF85" s="4"/>
      <c r="AG85" s="4"/>
      <c r="AH85" s="4"/>
      <c r="AI85" s="4"/>
      <c r="AJ85" s="4"/>
      <c r="AK85" s="4"/>
      <c r="AL85" s="4"/>
      <c r="AM85" s="5"/>
      <c r="AN85" s="5"/>
      <c r="AO85" s="5"/>
      <c r="AP85" s="5"/>
      <c r="AQ85" s="4"/>
      <c r="AR85">
        <f>tblRRData[[#This Row],[Departure Date]]-tblRRData[[#This Row],[Intake Date]]</f>
        <v>0</v>
      </c>
      <c r="AS85" t="str">
        <f>IF(tblRRData[[#This Row],[Departure Date]]&gt;0,IF(MONTH(tblRRData[[#This Row],[Departure Date]])&lt;4,"Q3",IF(MONTH(tblRRData[[#This Row],[Departure Date]])&lt;7,"Q4",IF(MONTH(tblRRData[[#This Row],[Departure Date]])&lt;10,"Q1","Q2"))),"")</f>
        <v/>
      </c>
    </row>
    <row r="86" spans="2:45" ht="15" customHeight="1" x14ac:dyDescent="0.25">
      <c r="B86">
        <v>79</v>
      </c>
      <c r="C86" s="4"/>
      <c r="D86" t="str">
        <f>_xlfn.XLOOKUP(tblRRData[[#This Row],[Recovery Residence Name/Location]],luLocation[Location],luLocation[Organization],"")</f>
        <v/>
      </c>
      <c r="E86" t="str" cm="1">
        <f t="array" ref="E86">IFERROR(_xlfn.XLOOKUP(tblRRData[[#This Row],[Recovery Residence Name/Location]],luLocation[[#All],[Location]],luLocation[[#All],[Location Code]])&amp;"-"&amp;tblRRData[[#This Row],[Row Number Number]]&amp;"-"&amp;SFY,"")</f>
        <v/>
      </c>
      <c r="F86" s="4"/>
      <c r="G86" s="4"/>
      <c r="H86" s="5"/>
      <c r="I86" s="4"/>
      <c r="J86" s="4"/>
      <c r="K86" s="4"/>
      <c r="L86" s="4"/>
      <c r="M86" s="4"/>
      <c r="N86" s="4"/>
      <c r="O86" s="4"/>
      <c r="P86" s="4"/>
      <c r="Q86" s="4"/>
      <c r="R86" s="4"/>
      <c r="S86" s="4"/>
      <c r="T86" s="4"/>
      <c r="U86" s="4"/>
      <c r="V86" s="4"/>
      <c r="W86" s="4"/>
      <c r="X86" s="4"/>
      <c r="Y86" s="5"/>
      <c r="Z86" s="4"/>
      <c r="AA86" s="5"/>
      <c r="AB86" s="4"/>
      <c r="AC86" s="4"/>
      <c r="AD86" s="4"/>
      <c r="AE86" s="4"/>
      <c r="AF86" s="4"/>
      <c r="AG86" s="4"/>
      <c r="AH86" s="4"/>
      <c r="AI86" s="4"/>
      <c r="AJ86" s="4"/>
      <c r="AK86" s="4"/>
      <c r="AL86" s="4"/>
      <c r="AM86" s="5"/>
      <c r="AN86" s="5"/>
      <c r="AO86" s="5"/>
      <c r="AP86" s="5"/>
      <c r="AQ86" s="4"/>
      <c r="AR86">
        <f>tblRRData[[#This Row],[Departure Date]]-tblRRData[[#This Row],[Intake Date]]</f>
        <v>0</v>
      </c>
      <c r="AS86" t="str">
        <f>IF(tblRRData[[#This Row],[Departure Date]]&gt;0,IF(MONTH(tblRRData[[#This Row],[Departure Date]])&lt;4,"Q3",IF(MONTH(tblRRData[[#This Row],[Departure Date]])&lt;7,"Q4",IF(MONTH(tblRRData[[#This Row],[Departure Date]])&lt;10,"Q1","Q2"))),"")</f>
        <v/>
      </c>
    </row>
    <row r="87" spans="2:45" ht="15" customHeight="1" x14ac:dyDescent="0.25">
      <c r="B87">
        <v>80</v>
      </c>
      <c r="C87" s="4"/>
      <c r="D87" t="str">
        <f>_xlfn.XLOOKUP(tblRRData[[#This Row],[Recovery Residence Name/Location]],luLocation[Location],luLocation[Organization],"")</f>
        <v/>
      </c>
      <c r="E87" t="str" cm="1">
        <f t="array" ref="E87">IFERROR(_xlfn.XLOOKUP(tblRRData[[#This Row],[Recovery Residence Name/Location]],luLocation[[#All],[Location]],luLocation[[#All],[Location Code]])&amp;"-"&amp;tblRRData[[#This Row],[Row Number Number]]&amp;"-"&amp;SFY,"")</f>
        <v/>
      </c>
      <c r="F87" s="4"/>
      <c r="G87" s="4"/>
      <c r="H87" s="5"/>
      <c r="I87" s="4"/>
      <c r="J87" s="4"/>
      <c r="K87" s="4"/>
      <c r="L87" s="4"/>
      <c r="M87" s="4"/>
      <c r="N87" s="4"/>
      <c r="O87" s="4"/>
      <c r="P87" s="4"/>
      <c r="Q87" s="4"/>
      <c r="R87" s="4"/>
      <c r="S87" s="4"/>
      <c r="T87" s="4"/>
      <c r="U87" s="4"/>
      <c r="V87" s="4"/>
      <c r="W87" s="4"/>
      <c r="X87" s="4"/>
      <c r="Y87" s="5"/>
      <c r="Z87" s="4"/>
      <c r="AA87" s="5"/>
      <c r="AB87" s="4"/>
      <c r="AC87" s="4"/>
      <c r="AD87" s="4"/>
      <c r="AE87" s="4"/>
      <c r="AF87" s="4"/>
      <c r="AG87" s="4"/>
      <c r="AH87" s="4"/>
      <c r="AI87" s="4"/>
      <c r="AJ87" s="4"/>
      <c r="AK87" s="4"/>
      <c r="AL87" s="4"/>
      <c r="AM87" s="5"/>
      <c r="AN87" s="5"/>
      <c r="AO87" s="5"/>
      <c r="AP87" s="5"/>
      <c r="AQ87" s="4"/>
      <c r="AR87">
        <f>tblRRData[[#This Row],[Departure Date]]-tblRRData[[#This Row],[Intake Date]]</f>
        <v>0</v>
      </c>
      <c r="AS87" t="str">
        <f>IF(tblRRData[[#This Row],[Departure Date]]&gt;0,IF(MONTH(tblRRData[[#This Row],[Departure Date]])&lt;4,"Q3",IF(MONTH(tblRRData[[#This Row],[Departure Date]])&lt;7,"Q4",IF(MONTH(tblRRData[[#This Row],[Departure Date]])&lt;10,"Q1","Q2"))),"")</f>
        <v/>
      </c>
    </row>
    <row r="88" spans="2:45" ht="15" customHeight="1" x14ac:dyDescent="0.25">
      <c r="B88">
        <v>81</v>
      </c>
      <c r="C88" s="4"/>
      <c r="D88" t="str">
        <f>_xlfn.XLOOKUP(tblRRData[[#This Row],[Recovery Residence Name/Location]],luLocation[Location],luLocation[Organization],"")</f>
        <v/>
      </c>
      <c r="E88" t="str" cm="1">
        <f t="array" ref="E88">IFERROR(_xlfn.XLOOKUP(tblRRData[[#This Row],[Recovery Residence Name/Location]],luLocation[[#All],[Location]],luLocation[[#All],[Location Code]])&amp;"-"&amp;tblRRData[[#This Row],[Row Number Number]]&amp;"-"&amp;SFY,"")</f>
        <v/>
      </c>
      <c r="F88" s="4"/>
      <c r="G88" s="4"/>
      <c r="H88" s="5"/>
      <c r="I88" s="4"/>
      <c r="J88" s="4"/>
      <c r="K88" s="4"/>
      <c r="L88" s="4"/>
      <c r="M88" s="4"/>
      <c r="N88" s="4"/>
      <c r="O88" s="4"/>
      <c r="P88" s="4"/>
      <c r="Q88" s="4"/>
      <c r="R88" s="4"/>
      <c r="S88" s="4"/>
      <c r="T88" s="4"/>
      <c r="U88" s="4"/>
      <c r="V88" s="4"/>
      <c r="W88" s="4"/>
      <c r="X88" s="4"/>
      <c r="Y88" s="5"/>
      <c r="Z88" s="4"/>
      <c r="AA88" s="5"/>
      <c r="AB88" s="4"/>
      <c r="AC88" s="4"/>
      <c r="AD88" s="4"/>
      <c r="AE88" s="4"/>
      <c r="AF88" s="4"/>
      <c r="AG88" s="4"/>
      <c r="AH88" s="4"/>
      <c r="AI88" s="4"/>
      <c r="AJ88" s="4"/>
      <c r="AK88" s="4"/>
      <c r="AL88" s="4"/>
      <c r="AM88" s="5"/>
      <c r="AN88" s="5"/>
      <c r="AO88" s="5"/>
      <c r="AP88" s="5"/>
      <c r="AQ88" s="4"/>
      <c r="AR88">
        <f>tblRRData[[#This Row],[Departure Date]]-tblRRData[[#This Row],[Intake Date]]</f>
        <v>0</v>
      </c>
      <c r="AS88" t="str">
        <f>IF(tblRRData[[#This Row],[Departure Date]]&gt;0,IF(MONTH(tblRRData[[#This Row],[Departure Date]])&lt;4,"Q3",IF(MONTH(tblRRData[[#This Row],[Departure Date]])&lt;7,"Q4",IF(MONTH(tblRRData[[#This Row],[Departure Date]])&lt;10,"Q1","Q2"))),"")</f>
        <v/>
      </c>
    </row>
    <row r="89" spans="2:45" ht="15" customHeight="1" x14ac:dyDescent="0.25">
      <c r="B89">
        <v>82</v>
      </c>
      <c r="C89" s="4"/>
      <c r="D89" t="str">
        <f>_xlfn.XLOOKUP(tblRRData[[#This Row],[Recovery Residence Name/Location]],luLocation[Location],luLocation[Organization],"")</f>
        <v/>
      </c>
      <c r="E89" t="str" cm="1">
        <f t="array" ref="E89">IFERROR(_xlfn.XLOOKUP(tblRRData[[#This Row],[Recovery Residence Name/Location]],luLocation[[#All],[Location]],luLocation[[#All],[Location Code]])&amp;"-"&amp;tblRRData[[#This Row],[Row Number Number]]&amp;"-"&amp;SFY,"")</f>
        <v/>
      </c>
      <c r="F89" s="4"/>
      <c r="G89" s="4"/>
      <c r="H89" s="5"/>
      <c r="I89" s="4"/>
      <c r="J89" s="4"/>
      <c r="K89" s="4"/>
      <c r="L89" s="4"/>
      <c r="M89" s="4"/>
      <c r="N89" s="4"/>
      <c r="O89" s="4"/>
      <c r="P89" s="4"/>
      <c r="Q89" s="4"/>
      <c r="R89" s="4"/>
      <c r="S89" s="4"/>
      <c r="T89" s="4"/>
      <c r="U89" s="4"/>
      <c r="V89" s="4"/>
      <c r="W89" s="4"/>
      <c r="X89" s="4"/>
      <c r="Y89" s="5"/>
      <c r="Z89" s="4"/>
      <c r="AA89" s="5"/>
      <c r="AB89" s="4"/>
      <c r="AC89" s="4"/>
      <c r="AD89" s="4"/>
      <c r="AE89" s="4"/>
      <c r="AF89" s="4"/>
      <c r="AG89" s="4"/>
      <c r="AH89" s="4"/>
      <c r="AI89" s="4"/>
      <c r="AJ89" s="4"/>
      <c r="AK89" s="4"/>
      <c r="AL89" s="4"/>
      <c r="AM89" s="5"/>
      <c r="AN89" s="5"/>
      <c r="AO89" s="5"/>
      <c r="AP89" s="5"/>
      <c r="AQ89" s="4"/>
      <c r="AR89">
        <f>tblRRData[[#This Row],[Departure Date]]-tblRRData[[#This Row],[Intake Date]]</f>
        <v>0</v>
      </c>
      <c r="AS89" t="str">
        <f>IF(tblRRData[[#This Row],[Departure Date]]&gt;0,IF(MONTH(tblRRData[[#This Row],[Departure Date]])&lt;4,"Q3",IF(MONTH(tblRRData[[#This Row],[Departure Date]])&lt;7,"Q4",IF(MONTH(tblRRData[[#This Row],[Departure Date]])&lt;10,"Q1","Q2"))),"")</f>
        <v/>
      </c>
    </row>
    <row r="90" spans="2:45" ht="15" customHeight="1" x14ac:dyDescent="0.25">
      <c r="B90">
        <v>83</v>
      </c>
      <c r="C90" s="4"/>
      <c r="D90" t="str">
        <f>_xlfn.XLOOKUP(tblRRData[[#This Row],[Recovery Residence Name/Location]],luLocation[Location],luLocation[Organization],"")</f>
        <v/>
      </c>
      <c r="E90" t="str" cm="1">
        <f t="array" ref="E90">IFERROR(_xlfn.XLOOKUP(tblRRData[[#This Row],[Recovery Residence Name/Location]],luLocation[[#All],[Location]],luLocation[[#All],[Location Code]])&amp;"-"&amp;tblRRData[[#This Row],[Row Number Number]]&amp;"-"&amp;SFY,"")</f>
        <v/>
      </c>
      <c r="F90" s="4"/>
      <c r="G90" s="4"/>
      <c r="H90" s="5"/>
      <c r="I90" s="4"/>
      <c r="J90" s="4"/>
      <c r="K90" s="4"/>
      <c r="L90" s="4"/>
      <c r="M90" s="4"/>
      <c r="N90" s="4"/>
      <c r="O90" s="4"/>
      <c r="P90" s="4"/>
      <c r="Q90" s="4"/>
      <c r="R90" s="4"/>
      <c r="S90" s="4"/>
      <c r="T90" s="4"/>
      <c r="U90" s="4"/>
      <c r="V90" s="4"/>
      <c r="W90" s="4"/>
      <c r="X90" s="4"/>
      <c r="Y90" s="5"/>
      <c r="Z90" s="4"/>
      <c r="AA90" s="5"/>
      <c r="AB90" s="4"/>
      <c r="AC90" s="4"/>
      <c r="AD90" s="4"/>
      <c r="AE90" s="4"/>
      <c r="AF90" s="4"/>
      <c r="AG90" s="4"/>
      <c r="AH90" s="4"/>
      <c r="AI90" s="4"/>
      <c r="AJ90" s="4"/>
      <c r="AK90" s="4"/>
      <c r="AL90" s="4"/>
      <c r="AM90" s="5"/>
      <c r="AN90" s="5"/>
      <c r="AO90" s="5"/>
      <c r="AP90" s="5"/>
      <c r="AQ90" s="4"/>
      <c r="AR90">
        <f>tblRRData[[#This Row],[Departure Date]]-tblRRData[[#This Row],[Intake Date]]</f>
        <v>0</v>
      </c>
      <c r="AS90" t="str">
        <f>IF(tblRRData[[#This Row],[Departure Date]]&gt;0,IF(MONTH(tblRRData[[#This Row],[Departure Date]])&lt;4,"Q3",IF(MONTH(tblRRData[[#This Row],[Departure Date]])&lt;7,"Q4",IF(MONTH(tblRRData[[#This Row],[Departure Date]])&lt;10,"Q1","Q2"))),"")</f>
        <v/>
      </c>
    </row>
    <row r="91" spans="2:45" ht="15" customHeight="1" x14ac:dyDescent="0.25">
      <c r="B91">
        <v>84</v>
      </c>
      <c r="C91" s="4"/>
      <c r="D91" t="str">
        <f>_xlfn.XLOOKUP(tblRRData[[#This Row],[Recovery Residence Name/Location]],luLocation[Location],luLocation[Organization],"")</f>
        <v/>
      </c>
      <c r="E91" t="str" cm="1">
        <f t="array" ref="E91">IFERROR(_xlfn.XLOOKUP(tblRRData[[#This Row],[Recovery Residence Name/Location]],luLocation[[#All],[Location]],luLocation[[#All],[Location Code]])&amp;"-"&amp;tblRRData[[#This Row],[Row Number Number]]&amp;"-"&amp;SFY,"")</f>
        <v/>
      </c>
      <c r="F91" s="4"/>
      <c r="G91" s="4"/>
      <c r="H91" s="5"/>
      <c r="I91" s="4"/>
      <c r="J91" s="4"/>
      <c r="K91" s="4"/>
      <c r="L91" s="4"/>
      <c r="M91" s="4"/>
      <c r="N91" s="4"/>
      <c r="O91" s="4"/>
      <c r="P91" s="4"/>
      <c r="Q91" s="4"/>
      <c r="R91" s="4"/>
      <c r="S91" s="4"/>
      <c r="T91" s="4"/>
      <c r="U91" s="4"/>
      <c r="V91" s="4"/>
      <c r="W91" s="4"/>
      <c r="X91" s="4"/>
      <c r="Y91" s="5"/>
      <c r="Z91" s="4"/>
      <c r="AA91" s="5"/>
      <c r="AB91" s="4"/>
      <c r="AC91" s="4"/>
      <c r="AD91" s="4"/>
      <c r="AE91" s="4"/>
      <c r="AF91" s="4"/>
      <c r="AG91" s="4"/>
      <c r="AH91" s="4"/>
      <c r="AI91" s="4"/>
      <c r="AJ91" s="4"/>
      <c r="AK91" s="4"/>
      <c r="AL91" s="4"/>
      <c r="AM91" s="5"/>
      <c r="AN91" s="5"/>
      <c r="AO91" s="5"/>
      <c r="AP91" s="5"/>
      <c r="AQ91" s="4"/>
      <c r="AR91">
        <f>tblRRData[[#This Row],[Departure Date]]-tblRRData[[#This Row],[Intake Date]]</f>
        <v>0</v>
      </c>
      <c r="AS91" t="str">
        <f>IF(tblRRData[[#This Row],[Departure Date]]&gt;0,IF(MONTH(tblRRData[[#This Row],[Departure Date]])&lt;4,"Q3",IF(MONTH(tblRRData[[#This Row],[Departure Date]])&lt;7,"Q4",IF(MONTH(tblRRData[[#This Row],[Departure Date]])&lt;10,"Q1","Q2"))),"")</f>
        <v/>
      </c>
    </row>
    <row r="92" spans="2:45" ht="15" customHeight="1" x14ac:dyDescent="0.25">
      <c r="B92">
        <v>85</v>
      </c>
      <c r="C92" s="4"/>
      <c r="D92" t="str">
        <f>_xlfn.XLOOKUP(tblRRData[[#This Row],[Recovery Residence Name/Location]],luLocation[Location],luLocation[Organization],"")</f>
        <v/>
      </c>
      <c r="E92" t="str" cm="1">
        <f t="array" ref="E92">IFERROR(_xlfn.XLOOKUP(tblRRData[[#This Row],[Recovery Residence Name/Location]],luLocation[[#All],[Location]],luLocation[[#All],[Location Code]])&amp;"-"&amp;tblRRData[[#This Row],[Row Number Number]]&amp;"-"&amp;SFY,"")</f>
        <v/>
      </c>
      <c r="F92" s="4"/>
      <c r="G92" s="4"/>
      <c r="H92" s="5"/>
      <c r="I92" s="4"/>
      <c r="J92" s="4"/>
      <c r="K92" s="4"/>
      <c r="L92" s="4"/>
      <c r="M92" s="4"/>
      <c r="N92" s="4"/>
      <c r="O92" s="4"/>
      <c r="P92" s="4"/>
      <c r="Q92" s="4"/>
      <c r="R92" s="4"/>
      <c r="S92" s="4"/>
      <c r="T92" s="4"/>
      <c r="U92" s="4"/>
      <c r="V92" s="4"/>
      <c r="W92" s="4"/>
      <c r="X92" s="4"/>
      <c r="Y92" s="5"/>
      <c r="Z92" s="4"/>
      <c r="AA92" s="5"/>
      <c r="AB92" s="4"/>
      <c r="AC92" s="4"/>
      <c r="AD92" s="4"/>
      <c r="AE92" s="4"/>
      <c r="AF92" s="4"/>
      <c r="AG92" s="4"/>
      <c r="AH92" s="4"/>
      <c r="AI92" s="4"/>
      <c r="AJ92" s="4"/>
      <c r="AK92" s="4"/>
      <c r="AL92" s="4"/>
      <c r="AM92" s="5"/>
      <c r="AN92" s="5"/>
      <c r="AO92" s="5"/>
      <c r="AP92" s="5"/>
      <c r="AQ92" s="4"/>
      <c r="AR92">
        <f>tblRRData[[#This Row],[Departure Date]]-tblRRData[[#This Row],[Intake Date]]</f>
        <v>0</v>
      </c>
      <c r="AS92" t="str">
        <f>IF(tblRRData[[#This Row],[Departure Date]]&gt;0,IF(MONTH(tblRRData[[#This Row],[Departure Date]])&lt;4,"Q3",IF(MONTH(tblRRData[[#This Row],[Departure Date]])&lt;7,"Q4",IF(MONTH(tblRRData[[#This Row],[Departure Date]])&lt;10,"Q1","Q2"))),"")</f>
        <v/>
      </c>
    </row>
    <row r="93" spans="2:45" ht="15" customHeight="1" x14ac:dyDescent="0.25">
      <c r="B93">
        <v>86</v>
      </c>
      <c r="C93" s="4"/>
      <c r="D93" t="str">
        <f>_xlfn.XLOOKUP(tblRRData[[#This Row],[Recovery Residence Name/Location]],luLocation[Location],luLocation[Organization],"")</f>
        <v/>
      </c>
      <c r="E93" t="str" cm="1">
        <f t="array" ref="E93">IFERROR(_xlfn.XLOOKUP(tblRRData[[#This Row],[Recovery Residence Name/Location]],luLocation[[#All],[Location]],luLocation[[#All],[Location Code]])&amp;"-"&amp;tblRRData[[#This Row],[Row Number Number]]&amp;"-"&amp;SFY,"")</f>
        <v/>
      </c>
      <c r="F93" s="4"/>
      <c r="G93" s="4"/>
      <c r="H93" s="5"/>
      <c r="I93" s="4"/>
      <c r="J93" s="4"/>
      <c r="K93" s="4"/>
      <c r="L93" s="4"/>
      <c r="M93" s="4"/>
      <c r="N93" s="4"/>
      <c r="O93" s="4"/>
      <c r="P93" s="4"/>
      <c r="Q93" s="4"/>
      <c r="R93" s="4"/>
      <c r="S93" s="4"/>
      <c r="T93" s="4"/>
      <c r="U93" s="4"/>
      <c r="V93" s="4"/>
      <c r="W93" s="4"/>
      <c r="X93" s="4"/>
      <c r="Y93" s="5"/>
      <c r="Z93" s="4"/>
      <c r="AA93" s="5"/>
      <c r="AB93" s="4"/>
      <c r="AC93" s="4"/>
      <c r="AD93" s="4"/>
      <c r="AE93" s="4"/>
      <c r="AF93" s="4"/>
      <c r="AG93" s="4"/>
      <c r="AH93" s="4"/>
      <c r="AI93" s="4"/>
      <c r="AJ93" s="4"/>
      <c r="AK93" s="4"/>
      <c r="AL93" s="4"/>
      <c r="AM93" s="5"/>
      <c r="AN93" s="5"/>
      <c r="AO93" s="5"/>
      <c r="AP93" s="5"/>
      <c r="AQ93" s="4"/>
      <c r="AR93">
        <f>tblRRData[[#This Row],[Departure Date]]-tblRRData[[#This Row],[Intake Date]]</f>
        <v>0</v>
      </c>
      <c r="AS93" t="str">
        <f>IF(tblRRData[[#This Row],[Departure Date]]&gt;0,IF(MONTH(tblRRData[[#This Row],[Departure Date]])&lt;4,"Q3",IF(MONTH(tblRRData[[#This Row],[Departure Date]])&lt;7,"Q4",IF(MONTH(tblRRData[[#This Row],[Departure Date]])&lt;10,"Q1","Q2"))),"")</f>
        <v/>
      </c>
    </row>
    <row r="94" spans="2:45" ht="15" customHeight="1" x14ac:dyDescent="0.25">
      <c r="B94">
        <v>87</v>
      </c>
      <c r="C94" s="4"/>
      <c r="D94" t="str">
        <f>_xlfn.XLOOKUP(tblRRData[[#This Row],[Recovery Residence Name/Location]],luLocation[Location],luLocation[Organization],"")</f>
        <v/>
      </c>
      <c r="E94" t="str" cm="1">
        <f t="array" ref="E94">IFERROR(_xlfn.XLOOKUP(tblRRData[[#This Row],[Recovery Residence Name/Location]],luLocation[[#All],[Location]],luLocation[[#All],[Location Code]])&amp;"-"&amp;tblRRData[[#This Row],[Row Number Number]]&amp;"-"&amp;SFY,"")</f>
        <v/>
      </c>
      <c r="F94" s="4"/>
      <c r="G94" s="4"/>
      <c r="H94" s="5"/>
      <c r="I94" s="4"/>
      <c r="J94" s="4"/>
      <c r="K94" s="4"/>
      <c r="L94" s="4"/>
      <c r="M94" s="4"/>
      <c r="N94" s="4"/>
      <c r="O94" s="4"/>
      <c r="P94" s="4"/>
      <c r="Q94" s="4"/>
      <c r="R94" s="4"/>
      <c r="S94" s="4"/>
      <c r="T94" s="4"/>
      <c r="U94" s="4"/>
      <c r="V94" s="4"/>
      <c r="W94" s="4"/>
      <c r="X94" s="4"/>
      <c r="Y94" s="5"/>
      <c r="Z94" s="4"/>
      <c r="AA94" s="5"/>
      <c r="AB94" s="4"/>
      <c r="AC94" s="4"/>
      <c r="AD94" s="4"/>
      <c r="AE94" s="4"/>
      <c r="AF94" s="4"/>
      <c r="AG94" s="4"/>
      <c r="AH94" s="4"/>
      <c r="AI94" s="4"/>
      <c r="AJ94" s="4"/>
      <c r="AK94" s="4"/>
      <c r="AL94" s="4"/>
      <c r="AM94" s="5"/>
      <c r="AN94" s="5"/>
      <c r="AO94" s="5"/>
      <c r="AP94" s="5"/>
      <c r="AQ94" s="4"/>
      <c r="AR94">
        <f>tblRRData[[#This Row],[Departure Date]]-tblRRData[[#This Row],[Intake Date]]</f>
        <v>0</v>
      </c>
      <c r="AS94" t="str">
        <f>IF(tblRRData[[#This Row],[Departure Date]]&gt;0,IF(MONTH(tblRRData[[#This Row],[Departure Date]])&lt;4,"Q3",IF(MONTH(tblRRData[[#This Row],[Departure Date]])&lt;7,"Q4",IF(MONTH(tblRRData[[#This Row],[Departure Date]])&lt;10,"Q1","Q2"))),"")</f>
        <v/>
      </c>
    </row>
    <row r="95" spans="2:45" ht="15" customHeight="1" x14ac:dyDescent="0.25">
      <c r="B95">
        <v>88</v>
      </c>
      <c r="C95" s="4"/>
      <c r="D95" t="str">
        <f>_xlfn.XLOOKUP(tblRRData[[#This Row],[Recovery Residence Name/Location]],luLocation[Location],luLocation[Organization],"")</f>
        <v/>
      </c>
      <c r="E95" t="str" cm="1">
        <f t="array" ref="E95">IFERROR(_xlfn.XLOOKUP(tblRRData[[#This Row],[Recovery Residence Name/Location]],luLocation[[#All],[Location]],luLocation[[#All],[Location Code]])&amp;"-"&amp;tblRRData[[#This Row],[Row Number Number]]&amp;"-"&amp;SFY,"")</f>
        <v/>
      </c>
      <c r="F95" s="4"/>
      <c r="G95" s="4"/>
      <c r="H95" s="5"/>
      <c r="I95" s="4"/>
      <c r="J95" s="4"/>
      <c r="K95" s="4"/>
      <c r="L95" s="4"/>
      <c r="M95" s="4"/>
      <c r="N95" s="4"/>
      <c r="O95" s="4"/>
      <c r="P95" s="4"/>
      <c r="Q95" s="4"/>
      <c r="R95" s="4"/>
      <c r="S95" s="4"/>
      <c r="T95" s="4"/>
      <c r="U95" s="4"/>
      <c r="V95" s="4"/>
      <c r="W95" s="4"/>
      <c r="X95" s="4"/>
      <c r="Y95" s="5"/>
      <c r="Z95" s="4"/>
      <c r="AA95" s="5"/>
      <c r="AB95" s="4"/>
      <c r="AC95" s="4"/>
      <c r="AD95" s="4"/>
      <c r="AE95" s="4"/>
      <c r="AF95" s="4"/>
      <c r="AG95" s="4"/>
      <c r="AH95" s="4"/>
      <c r="AI95" s="4"/>
      <c r="AJ95" s="4"/>
      <c r="AK95" s="4"/>
      <c r="AL95" s="4"/>
      <c r="AM95" s="5"/>
      <c r="AN95" s="5"/>
      <c r="AO95" s="5"/>
      <c r="AP95" s="5"/>
      <c r="AQ95" s="4"/>
      <c r="AR95">
        <f>tblRRData[[#This Row],[Departure Date]]-tblRRData[[#This Row],[Intake Date]]</f>
        <v>0</v>
      </c>
      <c r="AS95" t="str">
        <f>IF(tblRRData[[#This Row],[Departure Date]]&gt;0,IF(MONTH(tblRRData[[#This Row],[Departure Date]])&lt;4,"Q3",IF(MONTH(tblRRData[[#This Row],[Departure Date]])&lt;7,"Q4",IF(MONTH(tblRRData[[#This Row],[Departure Date]])&lt;10,"Q1","Q2"))),"")</f>
        <v/>
      </c>
    </row>
    <row r="96" spans="2:45" ht="15" customHeight="1" x14ac:dyDescent="0.25">
      <c r="B96">
        <v>89</v>
      </c>
      <c r="C96" s="4"/>
      <c r="D96" t="str">
        <f>_xlfn.XLOOKUP(tblRRData[[#This Row],[Recovery Residence Name/Location]],luLocation[Location],luLocation[Organization],"")</f>
        <v/>
      </c>
      <c r="E96" t="str" cm="1">
        <f t="array" ref="E96">IFERROR(_xlfn.XLOOKUP(tblRRData[[#This Row],[Recovery Residence Name/Location]],luLocation[[#All],[Location]],luLocation[[#All],[Location Code]])&amp;"-"&amp;tblRRData[[#This Row],[Row Number Number]]&amp;"-"&amp;SFY,"")</f>
        <v/>
      </c>
      <c r="F96" s="4"/>
      <c r="G96" s="4"/>
      <c r="H96" s="5"/>
      <c r="I96" s="4"/>
      <c r="J96" s="4"/>
      <c r="K96" s="4"/>
      <c r="L96" s="4"/>
      <c r="M96" s="4"/>
      <c r="N96" s="4"/>
      <c r="O96" s="4"/>
      <c r="P96" s="4"/>
      <c r="Q96" s="4"/>
      <c r="R96" s="4"/>
      <c r="S96" s="4"/>
      <c r="T96" s="4"/>
      <c r="U96" s="4"/>
      <c r="V96" s="4"/>
      <c r="W96" s="4"/>
      <c r="X96" s="4"/>
      <c r="Y96" s="5"/>
      <c r="Z96" s="4"/>
      <c r="AA96" s="5"/>
      <c r="AB96" s="4"/>
      <c r="AC96" s="4"/>
      <c r="AD96" s="4"/>
      <c r="AE96" s="4"/>
      <c r="AF96" s="4"/>
      <c r="AG96" s="4"/>
      <c r="AH96" s="4"/>
      <c r="AI96" s="4"/>
      <c r="AJ96" s="4"/>
      <c r="AK96" s="4"/>
      <c r="AL96" s="4"/>
      <c r="AM96" s="5"/>
      <c r="AN96" s="5"/>
      <c r="AO96" s="5"/>
      <c r="AP96" s="5"/>
      <c r="AQ96" s="4"/>
      <c r="AR96">
        <f>tblRRData[[#This Row],[Departure Date]]-tblRRData[[#This Row],[Intake Date]]</f>
        <v>0</v>
      </c>
      <c r="AS96" t="str">
        <f>IF(tblRRData[[#This Row],[Departure Date]]&gt;0,IF(MONTH(tblRRData[[#This Row],[Departure Date]])&lt;4,"Q3",IF(MONTH(tblRRData[[#This Row],[Departure Date]])&lt;7,"Q4",IF(MONTH(tblRRData[[#This Row],[Departure Date]])&lt;10,"Q1","Q2"))),"")</f>
        <v/>
      </c>
    </row>
    <row r="97" spans="2:45" ht="15" customHeight="1" x14ac:dyDescent="0.25">
      <c r="B97">
        <v>90</v>
      </c>
      <c r="C97" s="4"/>
      <c r="D97" t="str">
        <f>_xlfn.XLOOKUP(tblRRData[[#This Row],[Recovery Residence Name/Location]],luLocation[Location],luLocation[Organization],"")</f>
        <v/>
      </c>
      <c r="E97" t="str" cm="1">
        <f t="array" ref="E97">IFERROR(_xlfn.XLOOKUP(tblRRData[[#This Row],[Recovery Residence Name/Location]],luLocation[[#All],[Location]],luLocation[[#All],[Location Code]])&amp;"-"&amp;tblRRData[[#This Row],[Row Number Number]]&amp;"-"&amp;SFY,"")</f>
        <v/>
      </c>
      <c r="F97" s="4"/>
      <c r="G97" s="4"/>
      <c r="H97" s="5"/>
      <c r="I97" s="4"/>
      <c r="J97" s="4"/>
      <c r="K97" s="4"/>
      <c r="L97" s="4"/>
      <c r="M97" s="4"/>
      <c r="N97" s="4"/>
      <c r="O97" s="4"/>
      <c r="P97" s="4"/>
      <c r="Q97" s="4"/>
      <c r="R97" s="4"/>
      <c r="S97" s="4"/>
      <c r="T97" s="4"/>
      <c r="U97" s="4"/>
      <c r="V97" s="4"/>
      <c r="W97" s="4"/>
      <c r="X97" s="4"/>
      <c r="Y97" s="5"/>
      <c r="Z97" s="4"/>
      <c r="AA97" s="5"/>
      <c r="AB97" s="4"/>
      <c r="AC97" s="4"/>
      <c r="AD97" s="4"/>
      <c r="AE97" s="4"/>
      <c r="AF97" s="4"/>
      <c r="AG97" s="4"/>
      <c r="AH97" s="4"/>
      <c r="AI97" s="4"/>
      <c r="AJ97" s="4"/>
      <c r="AK97" s="4"/>
      <c r="AL97" s="4"/>
      <c r="AM97" s="5"/>
      <c r="AN97" s="5"/>
      <c r="AO97" s="5"/>
      <c r="AP97" s="5"/>
      <c r="AQ97" s="4"/>
      <c r="AR97">
        <f>tblRRData[[#This Row],[Departure Date]]-tblRRData[[#This Row],[Intake Date]]</f>
        <v>0</v>
      </c>
      <c r="AS97" t="str">
        <f>IF(tblRRData[[#This Row],[Departure Date]]&gt;0,IF(MONTH(tblRRData[[#This Row],[Departure Date]])&lt;4,"Q3",IF(MONTH(tblRRData[[#This Row],[Departure Date]])&lt;7,"Q4",IF(MONTH(tblRRData[[#This Row],[Departure Date]])&lt;10,"Q1","Q2"))),"")</f>
        <v/>
      </c>
    </row>
    <row r="98" spans="2:45" ht="15" customHeight="1" x14ac:dyDescent="0.25">
      <c r="B98">
        <v>91</v>
      </c>
      <c r="C98" s="4"/>
      <c r="D98" t="str">
        <f>_xlfn.XLOOKUP(tblRRData[[#This Row],[Recovery Residence Name/Location]],luLocation[Location],luLocation[Organization],"")</f>
        <v/>
      </c>
      <c r="E98" t="str" cm="1">
        <f t="array" ref="E98">IFERROR(_xlfn.XLOOKUP(tblRRData[[#This Row],[Recovery Residence Name/Location]],luLocation[[#All],[Location]],luLocation[[#All],[Location Code]])&amp;"-"&amp;tblRRData[[#This Row],[Row Number Number]]&amp;"-"&amp;SFY,"")</f>
        <v/>
      </c>
      <c r="F98" s="4"/>
      <c r="G98" s="4"/>
      <c r="H98" s="5"/>
      <c r="I98" s="4"/>
      <c r="J98" s="4"/>
      <c r="K98" s="4"/>
      <c r="L98" s="4"/>
      <c r="M98" s="4"/>
      <c r="N98" s="4"/>
      <c r="O98" s="4"/>
      <c r="P98" s="4"/>
      <c r="Q98" s="4"/>
      <c r="R98" s="4"/>
      <c r="S98" s="4"/>
      <c r="T98" s="4"/>
      <c r="U98" s="4"/>
      <c r="V98" s="4"/>
      <c r="W98" s="4"/>
      <c r="X98" s="4"/>
      <c r="Y98" s="5"/>
      <c r="Z98" s="4"/>
      <c r="AA98" s="5"/>
      <c r="AB98" s="4"/>
      <c r="AC98" s="4"/>
      <c r="AD98" s="4"/>
      <c r="AE98" s="4"/>
      <c r="AF98" s="4"/>
      <c r="AG98" s="4"/>
      <c r="AH98" s="4"/>
      <c r="AI98" s="4"/>
      <c r="AJ98" s="4"/>
      <c r="AK98" s="4"/>
      <c r="AL98" s="4"/>
      <c r="AM98" s="5"/>
      <c r="AN98" s="5"/>
      <c r="AO98" s="5"/>
      <c r="AP98" s="5"/>
      <c r="AQ98" s="4"/>
      <c r="AR98">
        <f>tblRRData[[#This Row],[Departure Date]]-tblRRData[[#This Row],[Intake Date]]</f>
        <v>0</v>
      </c>
      <c r="AS98" t="str">
        <f>IF(tblRRData[[#This Row],[Departure Date]]&gt;0,IF(MONTH(tblRRData[[#This Row],[Departure Date]])&lt;4,"Q3",IF(MONTH(tblRRData[[#This Row],[Departure Date]])&lt;7,"Q4",IF(MONTH(tblRRData[[#This Row],[Departure Date]])&lt;10,"Q1","Q2"))),"")</f>
        <v/>
      </c>
    </row>
    <row r="99" spans="2:45" ht="15" customHeight="1" x14ac:dyDescent="0.25">
      <c r="B99">
        <v>92</v>
      </c>
      <c r="C99" s="4"/>
      <c r="D99" t="str">
        <f>_xlfn.XLOOKUP(tblRRData[[#This Row],[Recovery Residence Name/Location]],luLocation[Location],luLocation[Organization],"")</f>
        <v/>
      </c>
      <c r="E99" t="str" cm="1">
        <f t="array" ref="E99">IFERROR(_xlfn.XLOOKUP(tblRRData[[#This Row],[Recovery Residence Name/Location]],luLocation[[#All],[Location]],luLocation[[#All],[Location Code]])&amp;"-"&amp;tblRRData[[#This Row],[Row Number Number]]&amp;"-"&amp;SFY,"")</f>
        <v/>
      </c>
      <c r="F99" s="4"/>
      <c r="G99" s="4"/>
      <c r="H99" s="5"/>
      <c r="I99" s="4"/>
      <c r="J99" s="4"/>
      <c r="K99" s="4"/>
      <c r="L99" s="4"/>
      <c r="M99" s="4"/>
      <c r="N99" s="4"/>
      <c r="O99" s="4"/>
      <c r="P99" s="4"/>
      <c r="Q99" s="4"/>
      <c r="R99" s="4"/>
      <c r="S99" s="4"/>
      <c r="T99" s="4"/>
      <c r="U99" s="4"/>
      <c r="V99" s="4"/>
      <c r="W99" s="4"/>
      <c r="X99" s="4"/>
      <c r="Y99" s="5"/>
      <c r="Z99" s="4"/>
      <c r="AA99" s="5"/>
      <c r="AB99" s="4"/>
      <c r="AC99" s="4"/>
      <c r="AD99" s="4"/>
      <c r="AE99" s="4"/>
      <c r="AF99" s="4"/>
      <c r="AG99" s="4"/>
      <c r="AH99" s="4"/>
      <c r="AI99" s="4"/>
      <c r="AJ99" s="4"/>
      <c r="AK99" s="4"/>
      <c r="AL99" s="4"/>
      <c r="AM99" s="5"/>
      <c r="AN99" s="5"/>
      <c r="AO99" s="5"/>
      <c r="AP99" s="5"/>
      <c r="AQ99" s="4"/>
      <c r="AR99">
        <f>tblRRData[[#This Row],[Departure Date]]-tblRRData[[#This Row],[Intake Date]]</f>
        <v>0</v>
      </c>
      <c r="AS99" t="str">
        <f>IF(tblRRData[[#This Row],[Departure Date]]&gt;0,IF(MONTH(tblRRData[[#This Row],[Departure Date]])&lt;4,"Q3",IF(MONTH(tblRRData[[#This Row],[Departure Date]])&lt;7,"Q4",IF(MONTH(tblRRData[[#This Row],[Departure Date]])&lt;10,"Q1","Q2"))),"")</f>
        <v/>
      </c>
    </row>
    <row r="100" spans="2:45" ht="15" customHeight="1" x14ac:dyDescent="0.25">
      <c r="B100">
        <v>93</v>
      </c>
      <c r="C100" s="4"/>
      <c r="D100" t="str">
        <f>_xlfn.XLOOKUP(tblRRData[[#This Row],[Recovery Residence Name/Location]],luLocation[Location],luLocation[Organization],"")</f>
        <v/>
      </c>
      <c r="E100" t="str" cm="1">
        <f t="array" ref="E100">IFERROR(_xlfn.XLOOKUP(tblRRData[[#This Row],[Recovery Residence Name/Location]],luLocation[[#All],[Location]],luLocation[[#All],[Location Code]])&amp;"-"&amp;tblRRData[[#This Row],[Row Number Number]]&amp;"-"&amp;SFY,"")</f>
        <v/>
      </c>
      <c r="F100" s="4"/>
      <c r="G100" s="4"/>
      <c r="H100" s="5"/>
      <c r="I100" s="4"/>
      <c r="J100" s="4"/>
      <c r="K100" s="4"/>
      <c r="L100" s="4"/>
      <c r="M100" s="4"/>
      <c r="N100" s="4"/>
      <c r="O100" s="4"/>
      <c r="P100" s="4"/>
      <c r="Q100" s="4"/>
      <c r="R100" s="4"/>
      <c r="S100" s="4"/>
      <c r="T100" s="4"/>
      <c r="U100" s="4"/>
      <c r="V100" s="4"/>
      <c r="W100" s="4"/>
      <c r="X100" s="4"/>
      <c r="Y100" s="5"/>
      <c r="Z100" s="4"/>
      <c r="AA100" s="5"/>
      <c r="AB100" s="4"/>
      <c r="AC100" s="4"/>
      <c r="AD100" s="4"/>
      <c r="AE100" s="4"/>
      <c r="AF100" s="4"/>
      <c r="AG100" s="4"/>
      <c r="AH100" s="4"/>
      <c r="AI100" s="4"/>
      <c r="AJ100" s="4"/>
      <c r="AK100" s="4"/>
      <c r="AL100" s="4"/>
      <c r="AM100" s="5"/>
      <c r="AN100" s="5"/>
      <c r="AO100" s="5"/>
      <c r="AP100" s="5"/>
      <c r="AQ100" s="4"/>
      <c r="AR100">
        <f>tblRRData[[#This Row],[Departure Date]]-tblRRData[[#This Row],[Intake Date]]</f>
        <v>0</v>
      </c>
      <c r="AS100" t="str">
        <f>IF(tblRRData[[#This Row],[Departure Date]]&gt;0,IF(MONTH(tblRRData[[#This Row],[Departure Date]])&lt;4,"Q3",IF(MONTH(tblRRData[[#This Row],[Departure Date]])&lt;7,"Q4",IF(MONTH(tblRRData[[#This Row],[Departure Date]])&lt;10,"Q1","Q2"))),"")</f>
        <v/>
      </c>
    </row>
    <row r="101" spans="2:45" ht="15" customHeight="1" x14ac:dyDescent="0.25">
      <c r="B101">
        <v>94</v>
      </c>
      <c r="C101" s="4"/>
      <c r="D101" t="str">
        <f>_xlfn.XLOOKUP(tblRRData[[#This Row],[Recovery Residence Name/Location]],luLocation[Location],luLocation[Organization],"")</f>
        <v/>
      </c>
      <c r="E101" t="str" cm="1">
        <f t="array" ref="E101">IFERROR(_xlfn.XLOOKUP(tblRRData[[#This Row],[Recovery Residence Name/Location]],luLocation[[#All],[Location]],luLocation[[#All],[Location Code]])&amp;"-"&amp;tblRRData[[#This Row],[Row Number Number]]&amp;"-"&amp;SFY,"")</f>
        <v/>
      </c>
      <c r="F101" s="4"/>
      <c r="G101" s="4"/>
      <c r="H101" s="5"/>
      <c r="I101" s="4"/>
      <c r="J101" s="4"/>
      <c r="K101" s="4"/>
      <c r="L101" s="4"/>
      <c r="M101" s="4"/>
      <c r="N101" s="4"/>
      <c r="O101" s="4"/>
      <c r="P101" s="4"/>
      <c r="Q101" s="4"/>
      <c r="R101" s="4"/>
      <c r="S101" s="4"/>
      <c r="T101" s="4"/>
      <c r="U101" s="4"/>
      <c r="V101" s="4"/>
      <c r="W101" s="4"/>
      <c r="X101" s="4"/>
      <c r="Y101" s="5"/>
      <c r="Z101" s="4"/>
      <c r="AA101" s="5"/>
      <c r="AB101" s="4"/>
      <c r="AC101" s="4"/>
      <c r="AD101" s="4"/>
      <c r="AE101" s="4"/>
      <c r="AF101" s="4"/>
      <c r="AG101" s="4"/>
      <c r="AH101" s="4"/>
      <c r="AI101" s="4"/>
      <c r="AJ101" s="4"/>
      <c r="AK101" s="4"/>
      <c r="AL101" s="4"/>
      <c r="AM101" s="5"/>
      <c r="AN101" s="5"/>
      <c r="AO101" s="5"/>
      <c r="AP101" s="5"/>
      <c r="AQ101" s="4"/>
      <c r="AR101">
        <f>tblRRData[[#This Row],[Departure Date]]-tblRRData[[#This Row],[Intake Date]]</f>
        <v>0</v>
      </c>
      <c r="AS101" t="str">
        <f>IF(tblRRData[[#This Row],[Departure Date]]&gt;0,IF(MONTH(tblRRData[[#This Row],[Departure Date]])&lt;4,"Q3",IF(MONTH(tblRRData[[#This Row],[Departure Date]])&lt;7,"Q4",IF(MONTH(tblRRData[[#This Row],[Departure Date]])&lt;10,"Q1","Q2"))),"")</f>
        <v/>
      </c>
    </row>
    <row r="102" spans="2:45" ht="15" customHeight="1" x14ac:dyDescent="0.25">
      <c r="B102">
        <v>95</v>
      </c>
      <c r="C102" s="4"/>
      <c r="D102" t="str">
        <f>_xlfn.XLOOKUP(tblRRData[[#This Row],[Recovery Residence Name/Location]],luLocation[Location],luLocation[Organization],"")</f>
        <v/>
      </c>
      <c r="E102" t="str" cm="1">
        <f t="array" ref="E102">IFERROR(_xlfn.XLOOKUP(tblRRData[[#This Row],[Recovery Residence Name/Location]],luLocation[[#All],[Location]],luLocation[[#All],[Location Code]])&amp;"-"&amp;tblRRData[[#This Row],[Row Number Number]]&amp;"-"&amp;SFY,"")</f>
        <v/>
      </c>
      <c r="F102" s="4"/>
      <c r="G102" s="4"/>
      <c r="H102" s="5"/>
      <c r="I102" s="4"/>
      <c r="J102" s="4"/>
      <c r="K102" s="4"/>
      <c r="L102" s="4"/>
      <c r="M102" s="4"/>
      <c r="N102" s="4"/>
      <c r="O102" s="4"/>
      <c r="P102" s="4"/>
      <c r="Q102" s="4"/>
      <c r="R102" s="4"/>
      <c r="S102" s="4"/>
      <c r="T102" s="4"/>
      <c r="U102" s="4"/>
      <c r="V102" s="4"/>
      <c r="W102" s="4"/>
      <c r="X102" s="4"/>
      <c r="Y102" s="5"/>
      <c r="Z102" s="4"/>
      <c r="AA102" s="5"/>
      <c r="AB102" s="4"/>
      <c r="AC102" s="4"/>
      <c r="AD102" s="4"/>
      <c r="AE102" s="4"/>
      <c r="AF102" s="4"/>
      <c r="AG102" s="4"/>
      <c r="AH102" s="4"/>
      <c r="AI102" s="4"/>
      <c r="AJ102" s="4"/>
      <c r="AK102" s="4"/>
      <c r="AL102" s="4"/>
      <c r="AM102" s="5"/>
      <c r="AN102" s="5"/>
      <c r="AO102" s="5"/>
      <c r="AP102" s="5"/>
      <c r="AQ102" s="4"/>
      <c r="AR102">
        <f>tblRRData[[#This Row],[Departure Date]]-tblRRData[[#This Row],[Intake Date]]</f>
        <v>0</v>
      </c>
      <c r="AS102" t="str">
        <f>IF(tblRRData[[#This Row],[Departure Date]]&gt;0,IF(MONTH(tblRRData[[#This Row],[Departure Date]])&lt;4,"Q3",IF(MONTH(tblRRData[[#This Row],[Departure Date]])&lt;7,"Q4",IF(MONTH(tblRRData[[#This Row],[Departure Date]])&lt;10,"Q1","Q2"))),"")</f>
        <v/>
      </c>
    </row>
    <row r="103" spans="2:45" ht="15" customHeight="1" x14ac:dyDescent="0.25">
      <c r="B103">
        <v>96</v>
      </c>
      <c r="C103" s="4"/>
      <c r="D103" t="str">
        <f>_xlfn.XLOOKUP(tblRRData[[#This Row],[Recovery Residence Name/Location]],luLocation[Location],luLocation[Organization],"")</f>
        <v/>
      </c>
      <c r="E103" t="str" cm="1">
        <f t="array" ref="E103">IFERROR(_xlfn.XLOOKUP(tblRRData[[#This Row],[Recovery Residence Name/Location]],luLocation[[#All],[Location]],luLocation[[#All],[Location Code]])&amp;"-"&amp;tblRRData[[#This Row],[Row Number Number]]&amp;"-"&amp;SFY,"")</f>
        <v/>
      </c>
      <c r="F103" s="4"/>
      <c r="G103" s="4"/>
      <c r="H103" s="5"/>
      <c r="I103" s="4"/>
      <c r="J103" s="4"/>
      <c r="K103" s="4"/>
      <c r="L103" s="4"/>
      <c r="M103" s="4"/>
      <c r="N103" s="4"/>
      <c r="O103" s="4"/>
      <c r="P103" s="4"/>
      <c r="Q103" s="4"/>
      <c r="R103" s="4"/>
      <c r="S103" s="4"/>
      <c r="T103" s="4"/>
      <c r="U103" s="4"/>
      <c r="V103" s="4"/>
      <c r="W103" s="4"/>
      <c r="X103" s="4"/>
      <c r="Y103" s="5"/>
      <c r="Z103" s="4"/>
      <c r="AA103" s="5"/>
      <c r="AB103" s="4"/>
      <c r="AC103" s="4"/>
      <c r="AD103" s="4"/>
      <c r="AE103" s="4"/>
      <c r="AF103" s="4"/>
      <c r="AG103" s="4"/>
      <c r="AH103" s="4"/>
      <c r="AI103" s="4"/>
      <c r="AJ103" s="4"/>
      <c r="AK103" s="4"/>
      <c r="AL103" s="4"/>
      <c r="AM103" s="5"/>
      <c r="AN103" s="5"/>
      <c r="AO103" s="5"/>
      <c r="AP103" s="5"/>
      <c r="AQ103" s="4"/>
      <c r="AR103">
        <f>tblRRData[[#This Row],[Departure Date]]-tblRRData[[#This Row],[Intake Date]]</f>
        <v>0</v>
      </c>
      <c r="AS103" t="str">
        <f>IF(tblRRData[[#This Row],[Departure Date]]&gt;0,IF(MONTH(tblRRData[[#This Row],[Departure Date]])&lt;4,"Q3",IF(MONTH(tblRRData[[#This Row],[Departure Date]])&lt;7,"Q4",IF(MONTH(tblRRData[[#This Row],[Departure Date]])&lt;10,"Q1","Q2"))),"")</f>
        <v/>
      </c>
    </row>
    <row r="104" spans="2:45" ht="15" customHeight="1" x14ac:dyDescent="0.25">
      <c r="B104">
        <v>97</v>
      </c>
      <c r="C104" s="4"/>
      <c r="D104" t="str">
        <f>_xlfn.XLOOKUP(tblRRData[[#This Row],[Recovery Residence Name/Location]],luLocation[Location],luLocation[Organization],"")</f>
        <v/>
      </c>
      <c r="E104" t="str" cm="1">
        <f t="array" ref="E104">IFERROR(_xlfn.XLOOKUP(tblRRData[[#This Row],[Recovery Residence Name/Location]],luLocation[[#All],[Location]],luLocation[[#All],[Location Code]])&amp;"-"&amp;tblRRData[[#This Row],[Row Number Number]]&amp;"-"&amp;SFY,"")</f>
        <v/>
      </c>
      <c r="F104" s="4"/>
      <c r="G104" s="4"/>
      <c r="H104" s="5"/>
      <c r="I104" s="4"/>
      <c r="J104" s="4"/>
      <c r="K104" s="4"/>
      <c r="L104" s="4"/>
      <c r="M104" s="4"/>
      <c r="N104" s="4"/>
      <c r="O104" s="4"/>
      <c r="P104" s="4"/>
      <c r="Q104" s="4"/>
      <c r="R104" s="4"/>
      <c r="S104" s="4"/>
      <c r="T104" s="4"/>
      <c r="U104" s="4"/>
      <c r="V104" s="4"/>
      <c r="W104" s="4"/>
      <c r="X104" s="4"/>
      <c r="Y104" s="5"/>
      <c r="Z104" s="4"/>
      <c r="AA104" s="5"/>
      <c r="AB104" s="4"/>
      <c r="AC104" s="4"/>
      <c r="AD104" s="4"/>
      <c r="AE104" s="4"/>
      <c r="AF104" s="4"/>
      <c r="AG104" s="4"/>
      <c r="AH104" s="4"/>
      <c r="AI104" s="4"/>
      <c r="AJ104" s="4"/>
      <c r="AK104" s="4"/>
      <c r="AL104" s="4"/>
      <c r="AM104" s="5"/>
      <c r="AN104" s="5"/>
      <c r="AO104" s="5"/>
      <c r="AP104" s="5"/>
      <c r="AQ104" s="4"/>
      <c r="AR104">
        <f>tblRRData[[#This Row],[Departure Date]]-tblRRData[[#This Row],[Intake Date]]</f>
        <v>0</v>
      </c>
      <c r="AS104" t="str">
        <f>IF(tblRRData[[#This Row],[Departure Date]]&gt;0,IF(MONTH(tblRRData[[#This Row],[Departure Date]])&lt;4,"Q3",IF(MONTH(tblRRData[[#This Row],[Departure Date]])&lt;7,"Q4",IF(MONTH(tblRRData[[#This Row],[Departure Date]])&lt;10,"Q1","Q2"))),"")</f>
        <v/>
      </c>
    </row>
    <row r="105" spans="2:45" ht="15" customHeight="1" x14ac:dyDescent="0.25">
      <c r="B105">
        <v>98</v>
      </c>
      <c r="C105" s="4"/>
      <c r="D105" t="str">
        <f>_xlfn.XLOOKUP(tblRRData[[#This Row],[Recovery Residence Name/Location]],luLocation[Location],luLocation[Organization],"")</f>
        <v/>
      </c>
      <c r="E105" t="str" cm="1">
        <f t="array" ref="E105">IFERROR(_xlfn.XLOOKUP(tblRRData[[#This Row],[Recovery Residence Name/Location]],luLocation[[#All],[Location]],luLocation[[#All],[Location Code]])&amp;"-"&amp;tblRRData[[#This Row],[Row Number Number]]&amp;"-"&amp;SFY,"")</f>
        <v/>
      </c>
      <c r="F105" s="4"/>
      <c r="G105" s="4"/>
      <c r="H105" s="5"/>
      <c r="I105" s="4"/>
      <c r="J105" s="4"/>
      <c r="K105" s="4"/>
      <c r="L105" s="4"/>
      <c r="M105" s="4"/>
      <c r="N105" s="4"/>
      <c r="O105" s="4"/>
      <c r="P105" s="4"/>
      <c r="Q105" s="4"/>
      <c r="R105" s="4"/>
      <c r="S105" s="4"/>
      <c r="T105" s="4"/>
      <c r="U105" s="4"/>
      <c r="V105" s="4"/>
      <c r="W105" s="4"/>
      <c r="X105" s="4"/>
      <c r="Y105" s="5"/>
      <c r="Z105" s="4"/>
      <c r="AA105" s="5"/>
      <c r="AB105" s="4"/>
      <c r="AC105" s="4"/>
      <c r="AD105" s="4"/>
      <c r="AE105" s="4"/>
      <c r="AF105" s="4"/>
      <c r="AG105" s="4"/>
      <c r="AH105" s="4"/>
      <c r="AI105" s="4"/>
      <c r="AJ105" s="4"/>
      <c r="AK105" s="4"/>
      <c r="AL105" s="4"/>
      <c r="AM105" s="5"/>
      <c r="AN105" s="5"/>
      <c r="AO105" s="5"/>
      <c r="AP105" s="5"/>
      <c r="AQ105" s="4"/>
      <c r="AR105">
        <f>tblRRData[[#This Row],[Departure Date]]-tblRRData[[#This Row],[Intake Date]]</f>
        <v>0</v>
      </c>
      <c r="AS105" t="str">
        <f>IF(tblRRData[[#This Row],[Departure Date]]&gt;0,IF(MONTH(tblRRData[[#This Row],[Departure Date]])&lt;4,"Q3",IF(MONTH(tblRRData[[#This Row],[Departure Date]])&lt;7,"Q4",IF(MONTH(tblRRData[[#This Row],[Departure Date]])&lt;10,"Q1","Q2"))),"")</f>
        <v/>
      </c>
    </row>
    <row r="106" spans="2:45" ht="15" customHeight="1" x14ac:dyDescent="0.25">
      <c r="B106">
        <v>99</v>
      </c>
      <c r="C106" s="4"/>
      <c r="D106" t="str">
        <f>_xlfn.XLOOKUP(tblRRData[[#This Row],[Recovery Residence Name/Location]],luLocation[Location],luLocation[Organization],"")</f>
        <v/>
      </c>
      <c r="E106" t="str" cm="1">
        <f t="array" ref="E106">IFERROR(_xlfn.XLOOKUP(tblRRData[[#This Row],[Recovery Residence Name/Location]],luLocation[[#All],[Location]],luLocation[[#All],[Location Code]])&amp;"-"&amp;tblRRData[[#This Row],[Row Number Number]]&amp;"-"&amp;SFY,"")</f>
        <v/>
      </c>
      <c r="F106" s="4"/>
      <c r="G106" s="4"/>
      <c r="H106" s="5"/>
      <c r="I106" s="4"/>
      <c r="J106" s="4"/>
      <c r="K106" s="4"/>
      <c r="L106" s="4"/>
      <c r="M106" s="4"/>
      <c r="N106" s="4"/>
      <c r="O106" s="4"/>
      <c r="P106" s="4"/>
      <c r="Q106" s="4"/>
      <c r="R106" s="4"/>
      <c r="S106" s="4"/>
      <c r="T106" s="4"/>
      <c r="U106" s="4"/>
      <c r="V106" s="4"/>
      <c r="W106" s="4"/>
      <c r="X106" s="4"/>
      <c r="Y106" s="5"/>
      <c r="Z106" s="4"/>
      <c r="AA106" s="5"/>
      <c r="AB106" s="4"/>
      <c r="AC106" s="4"/>
      <c r="AD106" s="4"/>
      <c r="AE106" s="4"/>
      <c r="AF106" s="4"/>
      <c r="AG106" s="4"/>
      <c r="AH106" s="4"/>
      <c r="AI106" s="4"/>
      <c r="AJ106" s="4"/>
      <c r="AK106" s="4"/>
      <c r="AL106" s="4"/>
      <c r="AM106" s="5"/>
      <c r="AN106" s="5"/>
      <c r="AO106" s="5"/>
      <c r="AP106" s="5"/>
      <c r="AQ106" s="4"/>
      <c r="AR106">
        <f>tblRRData[[#This Row],[Departure Date]]-tblRRData[[#This Row],[Intake Date]]</f>
        <v>0</v>
      </c>
      <c r="AS106" t="str">
        <f>IF(tblRRData[[#This Row],[Departure Date]]&gt;0,IF(MONTH(tblRRData[[#This Row],[Departure Date]])&lt;4,"Q3",IF(MONTH(tblRRData[[#This Row],[Departure Date]])&lt;7,"Q4",IF(MONTH(tblRRData[[#This Row],[Departure Date]])&lt;10,"Q1","Q2"))),"")</f>
        <v/>
      </c>
    </row>
    <row r="107" spans="2:45" ht="15" customHeight="1" x14ac:dyDescent="0.25">
      <c r="B107">
        <v>100</v>
      </c>
      <c r="C107" s="4"/>
      <c r="D107" t="str">
        <f>_xlfn.XLOOKUP(tblRRData[[#This Row],[Recovery Residence Name/Location]],luLocation[Location],luLocation[Organization],"")</f>
        <v/>
      </c>
      <c r="E107" t="str" cm="1">
        <f t="array" ref="E107">IFERROR(_xlfn.XLOOKUP(tblRRData[[#This Row],[Recovery Residence Name/Location]],luLocation[[#All],[Location]],luLocation[[#All],[Location Code]])&amp;"-"&amp;tblRRData[[#This Row],[Row Number Number]]&amp;"-"&amp;SFY,"")</f>
        <v/>
      </c>
      <c r="F107" s="4"/>
      <c r="G107" s="4"/>
      <c r="H107" s="5"/>
      <c r="I107" s="4"/>
      <c r="J107" s="4"/>
      <c r="K107" s="4"/>
      <c r="L107" s="4"/>
      <c r="M107" s="4"/>
      <c r="N107" s="4"/>
      <c r="O107" s="4"/>
      <c r="P107" s="4"/>
      <c r="Q107" s="4"/>
      <c r="R107" s="4"/>
      <c r="S107" s="4"/>
      <c r="T107" s="4"/>
      <c r="U107" s="4"/>
      <c r="V107" s="4"/>
      <c r="W107" s="4"/>
      <c r="X107" s="4"/>
      <c r="Y107" s="5"/>
      <c r="Z107" s="4"/>
      <c r="AA107" s="5"/>
      <c r="AB107" s="4"/>
      <c r="AC107" s="4"/>
      <c r="AD107" s="4"/>
      <c r="AE107" s="4"/>
      <c r="AF107" s="4"/>
      <c r="AG107" s="4"/>
      <c r="AH107" s="4"/>
      <c r="AI107" s="4"/>
      <c r="AJ107" s="4"/>
      <c r="AK107" s="4"/>
      <c r="AL107" s="4"/>
      <c r="AM107" s="5"/>
      <c r="AN107" s="5"/>
      <c r="AO107" s="5"/>
      <c r="AP107" s="5"/>
      <c r="AQ107" s="4"/>
      <c r="AR107">
        <f>tblRRData[[#This Row],[Departure Date]]-tblRRData[[#This Row],[Intake Date]]</f>
        <v>0</v>
      </c>
      <c r="AS107" t="str">
        <f>IF(tblRRData[[#This Row],[Departure Date]]&gt;0,IF(MONTH(tblRRData[[#This Row],[Departure Date]])&lt;4,"Q3",IF(MONTH(tblRRData[[#This Row],[Departure Date]])&lt;7,"Q4",IF(MONTH(tblRRData[[#This Row],[Departure Date]])&lt;10,"Q1","Q2"))),"")</f>
        <v/>
      </c>
    </row>
    <row r="108" spans="2:45" ht="15" customHeight="1" x14ac:dyDescent="0.25">
      <c r="C108" s="4"/>
      <c r="D108" t="str">
        <f>_xlfn.XLOOKUP(tblRRData[[#This Row],[Recovery Residence Name/Location]],luLocation[Location],luLocation[Organization],"")</f>
        <v/>
      </c>
      <c r="E108" t="str" cm="1">
        <f t="array" ref="E108">IFERROR(_xlfn.XLOOKUP(tblRRData[[#This Row],[Recovery Residence Name/Location]],luLocation[[#All],[Location]],luLocation[[#All],[Location Code]])&amp;"-"&amp;tblRRData[[#This Row],[Row Number Number]]&amp;"-"&amp;SFY,"")</f>
        <v/>
      </c>
      <c r="F108" s="4"/>
      <c r="G108" s="4"/>
      <c r="H108" s="5"/>
      <c r="I108" s="4"/>
      <c r="J108" s="4"/>
      <c r="K108" s="4"/>
      <c r="L108" s="4"/>
      <c r="M108" s="4"/>
      <c r="N108" s="4"/>
      <c r="O108" s="4"/>
      <c r="P108" s="4"/>
      <c r="Q108" s="4"/>
      <c r="R108" s="4"/>
      <c r="S108" s="4"/>
      <c r="T108" s="4"/>
      <c r="U108" s="4"/>
      <c r="V108" s="4"/>
      <c r="W108" s="4"/>
      <c r="X108" s="4"/>
      <c r="Y108" s="5"/>
      <c r="Z108" s="4"/>
      <c r="AA108" s="5"/>
      <c r="AB108" s="4"/>
      <c r="AC108" s="4"/>
      <c r="AD108" s="4"/>
      <c r="AE108" s="4"/>
      <c r="AF108" s="4"/>
      <c r="AG108" s="4"/>
      <c r="AH108" s="4"/>
      <c r="AI108" s="4"/>
      <c r="AJ108" s="4"/>
      <c r="AK108" s="4"/>
      <c r="AL108" s="4"/>
      <c r="AM108" s="5"/>
      <c r="AN108" s="5"/>
      <c r="AO108" s="5"/>
      <c r="AP108" s="5"/>
      <c r="AQ108" s="4"/>
      <c r="AR108">
        <f>tblRRData[[#This Row],[Departure Date]]-tblRRData[[#This Row],[Intake Date]]</f>
        <v>0</v>
      </c>
      <c r="AS108" t="str">
        <f>IF(tblRRData[[#This Row],[Departure Date]]&gt;0,IF(MONTH(tblRRData[[#This Row],[Departure Date]])&lt;4,"Q3",IF(MONTH(tblRRData[[#This Row],[Departure Date]])&lt;7,"Q4",IF(MONTH(tblRRData[[#This Row],[Departure Date]])&lt;10,"Q1","Q2"))),"")</f>
        <v/>
      </c>
    </row>
    <row r="109" spans="2:45" ht="15" customHeight="1" x14ac:dyDescent="0.25">
      <c r="C109" s="4"/>
      <c r="D109" t="str">
        <f>_xlfn.XLOOKUP(tblRRData[[#This Row],[Recovery Residence Name/Location]],luLocation[Location],luLocation[Organization],"")</f>
        <v/>
      </c>
      <c r="E109" t="str" cm="1">
        <f t="array" ref="E109">IFERROR(_xlfn.XLOOKUP(tblRRData[[#This Row],[Recovery Residence Name/Location]],luLocation[[#All],[Location]],luLocation[[#All],[Location Code]])&amp;"-"&amp;tblRRData[[#This Row],[Row Number Number]]&amp;"-"&amp;SFY,"")</f>
        <v/>
      </c>
      <c r="F109" s="4"/>
      <c r="G109" s="4"/>
      <c r="H109" s="5"/>
      <c r="I109" s="4"/>
      <c r="J109" s="4"/>
      <c r="K109" s="4"/>
      <c r="L109" s="4"/>
      <c r="M109" s="4"/>
      <c r="N109" s="4"/>
      <c r="O109" s="4"/>
      <c r="P109" s="4"/>
      <c r="Q109" s="4"/>
      <c r="R109" s="4"/>
      <c r="S109" s="4"/>
      <c r="T109" s="4"/>
      <c r="U109" s="4"/>
      <c r="V109" s="4"/>
      <c r="W109" s="4"/>
      <c r="X109" s="4"/>
      <c r="Y109" s="5"/>
      <c r="Z109" s="4"/>
      <c r="AA109" s="5"/>
      <c r="AB109" s="4"/>
      <c r="AC109" s="4"/>
      <c r="AD109" s="4"/>
      <c r="AE109" s="4"/>
      <c r="AF109" s="4"/>
      <c r="AG109" s="4"/>
      <c r="AH109" s="4"/>
      <c r="AI109" s="4"/>
      <c r="AJ109" s="4"/>
      <c r="AK109" s="4"/>
      <c r="AL109" s="4"/>
      <c r="AM109" s="5"/>
      <c r="AN109" s="5"/>
      <c r="AO109" s="5"/>
      <c r="AP109" s="5"/>
      <c r="AQ109" s="4"/>
      <c r="AR109">
        <f>tblRRData[[#This Row],[Departure Date]]-tblRRData[[#This Row],[Intake Date]]</f>
        <v>0</v>
      </c>
      <c r="AS109" t="str">
        <f>IF(tblRRData[[#This Row],[Departure Date]]&gt;0,IF(MONTH(tblRRData[[#This Row],[Departure Date]])&lt;4,"Q3",IF(MONTH(tblRRData[[#This Row],[Departure Date]])&lt;7,"Q4",IF(MONTH(tblRRData[[#This Row],[Departure Date]])&lt;10,"Q1","Q2"))),"")</f>
        <v/>
      </c>
    </row>
    <row r="110" spans="2:45" ht="15" customHeight="1" x14ac:dyDescent="0.25">
      <c r="C110" s="4"/>
      <c r="D110" t="str">
        <f>_xlfn.XLOOKUP(tblRRData[[#This Row],[Recovery Residence Name/Location]],luLocation[Location],luLocation[Organization],"")</f>
        <v/>
      </c>
      <c r="E110" t="str" cm="1">
        <f t="array" ref="E110">IFERROR(_xlfn.XLOOKUP(tblRRData[[#This Row],[Recovery Residence Name/Location]],luLocation[[#All],[Location]],luLocation[[#All],[Location Code]])&amp;"-"&amp;tblRRData[[#This Row],[Row Number Number]]&amp;"-"&amp;SFY,"")</f>
        <v/>
      </c>
      <c r="F110" s="4"/>
      <c r="G110" s="4"/>
      <c r="H110" s="5"/>
      <c r="I110" s="4"/>
      <c r="J110" s="4"/>
      <c r="K110" s="4"/>
      <c r="L110" s="4"/>
      <c r="M110" s="4"/>
      <c r="N110" s="4"/>
      <c r="O110" s="4"/>
      <c r="P110" s="4"/>
      <c r="Q110" s="4"/>
      <c r="R110" s="4"/>
      <c r="S110" s="4"/>
      <c r="T110" s="4"/>
      <c r="U110" s="4"/>
      <c r="V110" s="4"/>
      <c r="W110" s="4"/>
      <c r="X110" s="4"/>
      <c r="Y110" s="5"/>
      <c r="Z110" s="4"/>
      <c r="AA110" s="5"/>
      <c r="AB110" s="4"/>
      <c r="AC110" s="4"/>
      <c r="AD110" s="4"/>
      <c r="AE110" s="4"/>
      <c r="AF110" s="4"/>
      <c r="AG110" s="4"/>
      <c r="AH110" s="4"/>
      <c r="AI110" s="4"/>
      <c r="AJ110" s="4"/>
      <c r="AK110" s="4"/>
      <c r="AL110" s="4"/>
      <c r="AM110" s="5"/>
      <c r="AN110" s="5"/>
      <c r="AO110" s="5"/>
      <c r="AP110" s="5"/>
      <c r="AQ110" s="4"/>
      <c r="AR110">
        <f>tblRRData[[#This Row],[Departure Date]]-tblRRData[[#This Row],[Intake Date]]</f>
        <v>0</v>
      </c>
      <c r="AS110" t="str">
        <f>IF(tblRRData[[#This Row],[Departure Date]]&gt;0,IF(MONTH(tblRRData[[#This Row],[Departure Date]])&lt;4,"Q3",IF(MONTH(tblRRData[[#This Row],[Departure Date]])&lt;7,"Q4",IF(MONTH(tblRRData[[#This Row],[Departure Date]])&lt;10,"Q1","Q2"))),"")</f>
        <v/>
      </c>
    </row>
    <row r="111" spans="2:45" ht="15" customHeight="1" x14ac:dyDescent="0.25">
      <c r="C111" s="4"/>
      <c r="D111" t="str">
        <f>_xlfn.XLOOKUP(tblRRData[[#This Row],[Recovery Residence Name/Location]],luLocation[Location],luLocation[Organization],"")</f>
        <v/>
      </c>
      <c r="E111" t="str" cm="1">
        <f t="array" ref="E111">IFERROR(_xlfn.XLOOKUP(tblRRData[[#This Row],[Recovery Residence Name/Location]],luLocation[[#All],[Location]],luLocation[[#All],[Location Code]])&amp;"-"&amp;tblRRData[[#This Row],[Row Number Number]]&amp;"-"&amp;SFY,"")</f>
        <v/>
      </c>
      <c r="F111" s="4"/>
      <c r="G111" s="4"/>
      <c r="H111" s="5"/>
      <c r="I111" s="4"/>
      <c r="J111" s="4"/>
      <c r="K111" s="4"/>
      <c r="L111" s="4"/>
      <c r="M111" s="4"/>
      <c r="N111" s="4"/>
      <c r="O111" s="4"/>
      <c r="P111" s="4"/>
      <c r="Q111" s="4"/>
      <c r="R111" s="4"/>
      <c r="S111" s="4"/>
      <c r="T111" s="4"/>
      <c r="U111" s="4"/>
      <c r="V111" s="4"/>
      <c r="W111" s="4"/>
      <c r="X111" s="4"/>
      <c r="Y111" s="5"/>
      <c r="Z111" s="4"/>
      <c r="AA111" s="5"/>
      <c r="AB111" s="4"/>
      <c r="AC111" s="4"/>
      <c r="AD111" s="4"/>
      <c r="AE111" s="4"/>
      <c r="AF111" s="4"/>
      <c r="AG111" s="4"/>
      <c r="AH111" s="4"/>
      <c r="AI111" s="4"/>
      <c r="AJ111" s="4"/>
      <c r="AK111" s="4"/>
      <c r="AL111" s="4"/>
      <c r="AM111" s="5"/>
      <c r="AN111" s="5"/>
      <c r="AO111" s="5"/>
      <c r="AP111" s="5"/>
      <c r="AQ111" s="4"/>
      <c r="AR111">
        <f>tblRRData[[#This Row],[Departure Date]]-tblRRData[[#This Row],[Intake Date]]</f>
        <v>0</v>
      </c>
      <c r="AS111" t="str">
        <f>IF(tblRRData[[#This Row],[Departure Date]]&gt;0,IF(MONTH(tblRRData[[#This Row],[Departure Date]])&lt;4,"Q3",IF(MONTH(tblRRData[[#This Row],[Departure Date]])&lt;7,"Q4",IF(MONTH(tblRRData[[#This Row],[Departure Date]])&lt;10,"Q1","Q2"))),"")</f>
        <v/>
      </c>
    </row>
    <row r="112" spans="2:45" ht="15" customHeight="1" x14ac:dyDescent="0.25">
      <c r="C112" s="4"/>
      <c r="D112" t="str">
        <f>_xlfn.XLOOKUP(tblRRData[[#This Row],[Recovery Residence Name/Location]],luLocation[Location],luLocation[Organization],"")</f>
        <v/>
      </c>
      <c r="E112" t="str" cm="1">
        <f t="array" ref="E112">IFERROR(_xlfn.XLOOKUP(tblRRData[[#This Row],[Recovery Residence Name/Location]],luLocation[[#All],[Location]],luLocation[[#All],[Location Code]])&amp;"-"&amp;tblRRData[[#This Row],[Row Number Number]]&amp;"-"&amp;SFY,"")</f>
        <v/>
      </c>
      <c r="F112" s="4"/>
      <c r="G112" s="4"/>
      <c r="H112" s="5"/>
      <c r="I112" s="4"/>
      <c r="J112" s="4"/>
      <c r="K112" s="4"/>
      <c r="L112" s="4"/>
      <c r="M112" s="4"/>
      <c r="N112" s="4"/>
      <c r="O112" s="4"/>
      <c r="P112" s="4"/>
      <c r="Q112" s="4"/>
      <c r="R112" s="4"/>
      <c r="S112" s="4"/>
      <c r="T112" s="4"/>
      <c r="U112" s="4"/>
      <c r="V112" s="4"/>
      <c r="W112" s="4"/>
      <c r="X112" s="4"/>
      <c r="Y112" s="5"/>
      <c r="Z112" s="4"/>
      <c r="AA112" s="5"/>
      <c r="AB112" s="4"/>
      <c r="AC112" s="4"/>
      <c r="AD112" s="4"/>
      <c r="AE112" s="4"/>
      <c r="AF112" s="4"/>
      <c r="AG112" s="4"/>
      <c r="AH112" s="4"/>
      <c r="AI112" s="4"/>
      <c r="AJ112" s="4"/>
      <c r="AK112" s="4"/>
      <c r="AL112" s="4"/>
      <c r="AM112" s="5"/>
      <c r="AN112" s="5"/>
      <c r="AO112" s="5"/>
      <c r="AP112" s="5"/>
      <c r="AQ112" s="4"/>
      <c r="AR112">
        <f>tblRRData[[#This Row],[Departure Date]]-tblRRData[[#This Row],[Intake Date]]</f>
        <v>0</v>
      </c>
      <c r="AS112" t="str">
        <f>IF(tblRRData[[#This Row],[Departure Date]]&gt;0,IF(MONTH(tblRRData[[#This Row],[Departure Date]])&lt;4,"Q3",IF(MONTH(tblRRData[[#This Row],[Departure Date]])&lt;7,"Q4",IF(MONTH(tblRRData[[#This Row],[Departure Date]])&lt;10,"Q1","Q2"))),"")</f>
        <v/>
      </c>
    </row>
    <row r="113" spans="3:45" ht="15" customHeight="1" x14ac:dyDescent="0.25">
      <c r="C113" s="4"/>
      <c r="D113" t="str">
        <f>_xlfn.XLOOKUP(tblRRData[[#This Row],[Recovery Residence Name/Location]],luLocation[Location],luLocation[Organization],"")</f>
        <v/>
      </c>
      <c r="E113" t="str" cm="1">
        <f t="array" ref="E113">IFERROR(_xlfn.XLOOKUP(tblRRData[[#This Row],[Recovery Residence Name/Location]],luLocation[[#All],[Location]],luLocation[[#All],[Location Code]])&amp;"-"&amp;tblRRData[[#This Row],[Row Number Number]]&amp;"-"&amp;SFY,"")</f>
        <v/>
      </c>
      <c r="F113" s="4"/>
      <c r="G113" s="4"/>
      <c r="H113" s="5"/>
      <c r="I113" s="4"/>
      <c r="J113" s="4"/>
      <c r="K113" s="4"/>
      <c r="L113" s="4"/>
      <c r="M113" s="4"/>
      <c r="N113" s="4"/>
      <c r="O113" s="4"/>
      <c r="P113" s="4"/>
      <c r="Q113" s="4"/>
      <c r="R113" s="4"/>
      <c r="S113" s="4"/>
      <c r="T113" s="4"/>
      <c r="U113" s="4"/>
      <c r="V113" s="4"/>
      <c r="W113" s="4"/>
      <c r="X113" s="4"/>
      <c r="Y113" s="5"/>
      <c r="Z113" s="4"/>
      <c r="AA113" s="5"/>
      <c r="AB113" s="4"/>
      <c r="AC113" s="4"/>
      <c r="AD113" s="4"/>
      <c r="AE113" s="4"/>
      <c r="AF113" s="4"/>
      <c r="AG113" s="4"/>
      <c r="AH113" s="4"/>
      <c r="AI113" s="4"/>
      <c r="AJ113" s="4"/>
      <c r="AK113" s="4"/>
      <c r="AL113" s="4"/>
      <c r="AM113" s="5"/>
      <c r="AN113" s="5"/>
      <c r="AO113" s="5"/>
      <c r="AP113" s="5"/>
      <c r="AQ113" s="4"/>
      <c r="AR113">
        <f>tblRRData[[#This Row],[Departure Date]]-tblRRData[[#This Row],[Intake Date]]</f>
        <v>0</v>
      </c>
      <c r="AS113" t="str">
        <f>IF(tblRRData[[#This Row],[Departure Date]]&gt;0,IF(MONTH(tblRRData[[#This Row],[Departure Date]])&lt;4,"Q3",IF(MONTH(tblRRData[[#This Row],[Departure Date]])&lt;7,"Q4",IF(MONTH(tblRRData[[#This Row],[Departure Date]])&lt;10,"Q1","Q2"))),"")</f>
        <v/>
      </c>
    </row>
    <row r="114" spans="3:45" ht="15" customHeight="1" x14ac:dyDescent="0.25">
      <c r="C114" s="4"/>
      <c r="D114" t="str">
        <f>_xlfn.XLOOKUP(tblRRData[[#This Row],[Recovery Residence Name/Location]],luLocation[Location],luLocation[Organization],"")</f>
        <v/>
      </c>
      <c r="E114" t="str" cm="1">
        <f t="array" ref="E114">IFERROR(_xlfn.XLOOKUP(tblRRData[[#This Row],[Recovery Residence Name/Location]],luLocation[[#All],[Location]],luLocation[[#All],[Location Code]])&amp;"-"&amp;tblRRData[[#This Row],[Row Number Number]]&amp;"-"&amp;SFY,"")</f>
        <v/>
      </c>
      <c r="F114" s="4"/>
      <c r="G114" s="4"/>
      <c r="H114" s="5"/>
      <c r="I114" s="4"/>
      <c r="J114" s="4"/>
      <c r="K114" s="4"/>
      <c r="L114" s="4"/>
      <c r="M114" s="4"/>
      <c r="N114" s="4"/>
      <c r="O114" s="4"/>
      <c r="P114" s="4"/>
      <c r="Q114" s="4"/>
      <c r="R114" s="4"/>
      <c r="S114" s="4"/>
      <c r="T114" s="4"/>
      <c r="U114" s="4"/>
      <c r="V114" s="4"/>
      <c r="W114" s="4"/>
      <c r="X114" s="4"/>
      <c r="Y114" s="5"/>
      <c r="Z114" s="4"/>
      <c r="AA114" s="5"/>
      <c r="AB114" s="4"/>
      <c r="AC114" s="4"/>
      <c r="AD114" s="4"/>
      <c r="AE114" s="4"/>
      <c r="AF114" s="4"/>
      <c r="AG114" s="4"/>
      <c r="AH114" s="4"/>
      <c r="AI114" s="4"/>
      <c r="AJ114" s="4"/>
      <c r="AK114" s="4"/>
      <c r="AL114" s="4"/>
      <c r="AM114" s="5"/>
      <c r="AN114" s="5"/>
      <c r="AO114" s="5"/>
      <c r="AP114" s="5"/>
      <c r="AQ114" s="4"/>
      <c r="AR114">
        <f>tblRRData[[#This Row],[Departure Date]]-tblRRData[[#This Row],[Intake Date]]</f>
        <v>0</v>
      </c>
      <c r="AS114" t="str">
        <f>IF(tblRRData[[#This Row],[Departure Date]]&gt;0,IF(MONTH(tblRRData[[#This Row],[Departure Date]])&lt;4,"Q3",IF(MONTH(tblRRData[[#This Row],[Departure Date]])&lt;7,"Q4",IF(MONTH(tblRRData[[#This Row],[Departure Date]])&lt;10,"Q1","Q2"))),"")</f>
        <v/>
      </c>
    </row>
    <row r="115" spans="3:45" ht="15" customHeight="1" x14ac:dyDescent="0.25">
      <c r="C115" s="4"/>
      <c r="D115" t="str">
        <f>_xlfn.XLOOKUP(tblRRData[[#This Row],[Recovery Residence Name/Location]],luLocation[Location],luLocation[Organization],"")</f>
        <v/>
      </c>
      <c r="E115" t="str" cm="1">
        <f t="array" ref="E115">IFERROR(_xlfn.XLOOKUP(tblRRData[[#This Row],[Recovery Residence Name/Location]],luLocation[[#All],[Location]],luLocation[[#All],[Location Code]])&amp;"-"&amp;tblRRData[[#This Row],[Row Number Number]]&amp;"-"&amp;SFY,"")</f>
        <v/>
      </c>
      <c r="F115" s="4"/>
      <c r="G115" s="4"/>
      <c r="H115" s="5"/>
      <c r="I115" s="4"/>
      <c r="J115" s="4"/>
      <c r="K115" s="4"/>
      <c r="L115" s="4"/>
      <c r="M115" s="4"/>
      <c r="N115" s="4"/>
      <c r="O115" s="4"/>
      <c r="P115" s="4"/>
      <c r="Q115" s="4"/>
      <c r="R115" s="4"/>
      <c r="S115" s="4"/>
      <c r="T115" s="4"/>
      <c r="U115" s="4"/>
      <c r="V115" s="4"/>
      <c r="W115" s="4"/>
      <c r="X115" s="4"/>
      <c r="Y115" s="5"/>
      <c r="Z115" s="4"/>
      <c r="AA115" s="5"/>
      <c r="AB115" s="4"/>
      <c r="AC115" s="4"/>
      <c r="AD115" s="4"/>
      <c r="AE115" s="4"/>
      <c r="AF115" s="4"/>
      <c r="AG115" s="4"/>
      <c r="AH115" s="4"/>
      <c r="AI115" s="4"/>
      <c r="AJ115" s="4"/>
      <c r="AK115" s="4"/>
      <c r="AL115" s="4"/>
      <c r="AM115" s="5"/>
      <c r="AN115" s="5"/>
      <c r="AO115" s="5"/>
      <c r="AP115" s="5"/>
      <c r="AQ115" s="4"/>
      <c r="AR115">
        <f>tblRRData[[#This Row],[Departure Date]]-tblRRData[[#This Row],[Intake Date]]</f>
        <v>0</v>
      </c>
      <c r="AS115" t="str">
        <f>IF(tblRRData[[#This Row],[Departure Date]]&gt;0,IF(MONTH(tblRRData[[#This Row],[Departure Date]])&lt;4,"Q3",IF(MONTH(tblRRData[[#This Row],[Departure Date]])&lt;7,"Q4",IF(MONTH(tblRRData[[#This Row],[Departure Date]])&lt;10,"Q1","Q2"))),"")</f>
        <v/>
      </c>
    </row>
    <row r="116" spans="3:45" ht="15" customHeight="1" x14ac:dyDescent="0.25">
      <c r="C116" s="4"/>
      <c r="D116" t="str">
        <f>_xlfn.XLOOKUP(tblRRData[[#This Row],[Recovery Residence Name/Location]],luLocation[Location],luLocation[Organization],"")</f>
        <v/>
      </c>
      <c r="E116" t="str" cm="1">
        <f t="array" ref="E116">IFERROR(_xlfn.XLOOKUP(tblRRData[[#This Row],[Recovery Residence Name/Location]],luLocation[[#All],[Location]],luLocation[[#All],[Location Code]])&amp;"-"&amp;tblRRData[[#This Row],[Row Number Number]]&amp;"-"&amp;SFY,"")</f>
        <v/>
      </c>
      <c r="F116" s="4"/>
      <c r="G116" s="4"/>
      <c r="H116" s="5"/>
      <c r="I116" s="4"/>
      <c r="J116" s="4"/>
      <c r="K116" s="4"/>
      <c r="L116" s="4"/>
      <c r="M116" s="4"/>
      <c r="N116" s="4"/>
      <c r="O116" s="4"/>
      <c r="P116" s="4"/>
      <c r="Q116" s="4"/>
      <c r="R116" s="4"/>
      <c r="S116" s="4"/>
      <c r="T116" s="4"/>
      <c r="U116" s="4"/>
      <c r="V116" s="4"/>
      <c r="W116" s="4"/>
      <c r="X116" s="4"/>
      <c r="Y116" s="5"/>
      <c r="Z116" s="4"/>
      <c r="AA116" s="5"/>
      <c r="AB116" s="4"/>
      <c r="AC116" s="4"/>
      <c r="AD116" s="4"/>
      <c r="AE116" s="4"/>
      <c r="AF116" s="4"/>
      <c r="AG116" s="4"/>
      <c r="AH116" s="4"/>
      <c r="AI116" s="4"/>
      <c r="AJ116" s="4"/>
      <c r="AK116" s="4"/>
      <c r="AL116" s="4"/>
      <c r="AM116" s="5"/>
      <c r="AN116" s="5"/>
      <c r="AO116" s="5"/>
      <c r="AP116" s="5"/>
      <c r="AQ116" s="4"/>
      <c r="AR116">
        <f>tblRRData[[#This Row],[Departure Date]]-tblRRData[[#This Row],[Intake Date]]</f>
        <v>0</v>
      </c>
      <c r="AS116" t="str">
        <f>IF(tblRRData[[#This Row],[Departure Date]]&gt;0,IF(MONTH(tblRRData[[#This Row],[Departure Date]])&lt;4,"Q3",IF(MONTH(tblRRData[[#This Row],[Departure Date]])&lt;7,"Q4",IF(MONTH(tblRRData[[#This Row],[Departure Date]])&lt;10,"Q1","Q2"))),"")</f>
        <v/>
      </c>
    </row>
    <row r="117" spans="3:45" ht="15" customHeight="1" x14ac:dyDescent="0.25">
      <c r="C117" s="4"/>
      <c r="D117" t="str">
        <f>_xlfn.XLOOKUP(tblRRData[[#This Row],[Recovery Residence Name/Location]],luLocation[Location],luLocation[Organization],"")</f>
        <v/>
      </c>
      <c r="E117" t="str" cm="1">
        <f t="array" ref="E117">IFERROR(_xlfn.XLOOKUP(tblRRData[[#This Row],[Recovery Residence Name/Location]],luLocation[[#All],[Location]],luLocation[[#All],[Location Code]])&amp;"-"&amp;tblRRData[[#This Row],[Row Number Number]]&amp;"-"&amp;SFY,"")</f>
        <v/>
      </c>
      <c r="F117" s="4"/>
      <c r="G117" s="4"/>
      <c r="H117" s="5"/>
      <c r="I117" s="4"/>
      <c r="J117" s="4"/>
      <c r="K117" s="4"/>
      <c r="L117" s="4"/>
      <c r="M117" s="4"/>
      <c r="N117" s="4"/>
      <c r="O117" s="4"/>
      <c r="P117" s="4"/>
      <c r="Q117" s="4"/>
      <c r="R117" s="4"/>
      <c r="S117" s="4"/>
      <c r="T117" s="4"/>
      <c r="U117" s="4"/>
      <c r="V117" s="4"/>
      <c r="W117" s="4"/>
      <c r="X117" s="4"/>
      <c r="Y117" s="5"/>
      <c r="Z117" s="4"/>
      <c r="AA117" s="5"/>
      <c r="AB117" s="4"/>
      <c r="AC117" s="4"/>
      <c r="AD117" s="4"/>
      <c r="AE117" s="4"/>
      <c r="AF117" s="4"/>
      <c r="AG117" s="4"/>
      <c r="AH117" s="4"/>
      <c r="AI117" s="4"/>
      <c r="AJ117" s="4"/>
      <c r="AK117" s="4"/>
      <c r="AL117" s="4"/>
      <c r="AM117" s="5"/>
      <c r="AN117" s="5"/>
      <c r="AO117" s="5"/>
      <c r="AP117" s="5"/>
      <c r="AQ117" s="4"/>
      <c r="AR117">
        <f>tblRRData[[#This Row],[Departure Date]]-tblRRData[[#This Row],[Intake Date]]</f>
        <v>0</v>
      </c>
      <c r="AS117" t="str">
        <f>IF(tblRRData[[#This Row],[Departure Date]]&gt;0,IF(MONTH(tblRRData[[#This Row],[Departure Date]])&lt;4,"Q3",IF(MONTH(tblRRData[[#This Row],[Departure Date]])&lt;7,"Q4",IF(MONTH(tblRRData[[#This Row],[Departure Date]])&lt;10,"Q1","Q2"))),"")</f>
        <v/>
      </c>
    </row>
    <row r="118" spans="3:45" ht="15" customHeight="1" x14ac:dyDescent="0.25">
      <c r="C118" s="4"/>
      <c r="D118" t="str">
        <f>_xlfn.XLOOKUP(tblRRData[[#This Row],[Recovery Residence Name/Location]],luLocation[Location],luLocation[Organization],"")</f>
        <v/>
      </c>
      <c r="E118" t="str" cm="1">
        <f t="array" ref="E118">IFERROR(_xlfn.XLOOKUP(tblRRData[[#This Row],[Recovery Residence Name/Location]],luLocation[[#All],[Location]],luLocation[[#All],[Location Code]])&amp;"-"&amp;tblRRData[[#This Row],[Row Number Number]]&amp;"-"&amp;SFY,"")</f>
        <v/>
      </c>
      <c r="F118" s="4"/>
      <c r="G118" s="4"/>
      <c r="H118" s="5"/>
      <c r="I118" s="4"/>
      <c r="J118" s="4"/>
      <c r="K118" s="4"/>
      <c r="L118" s="4"/>
      <c r="M118" s="4"/>
      <c r="N118" s="4"/>
      <c r="O118" s="4"/>
      <c r="P118" s="4"/>
      <c r="Q118" s="4"/>
      <c r="R118" s="4"/>
      <c r="S118" s="4"/>
      <c r="T118" s="4"/>
      <c r="U118" s="4"/>
      <c r="V118" s="4"/>
      <c r="W118" s="4"/>
      <c r="X118" s="4"/>
      <c r="Y118" s="5"/>
      <c r="Z118" s="4"/>
      <c r="AA118" s="5"/>
      <c r="AB118" s="4"/>
      <c r="AC118" s="4"/>
      <c r="AD118" s="4"/>
      <c r="AE118" s="4"/>
      <c r="AF118" s="4"/>
      <c r="AG118" s="4"/>
      <c r="AH118" s="4"/>
      <c r="AI118" s="4"/>
      <c r="AJ118" s="4"/>
      <c r="AK118" s="4"/>
      <c r="AL118" s="4"/>
      <c r="AM118" s="5"/>
      <c r="AN118" s="5"/>
      <c r="AO118" s="5"/>
      <c r="AP118" s="5"/>
      <c r="AQ118" s="4"/>
      <c r="AR118">
        <f>tblRRData[[#This Row],[Departure Date]]-tblRRData[[#This Row],[Intake Date]]</f>
        <v>0</v>
      </c>
      <c r="AS118" t="str">
        <f>IF(tblRRData[[#This Row],[Departure Date]]&gt;0,IF(MONTH(tblRRData[[#This Row],[Departure Date]])&lt;4,"Q3",IF(MONTH(tblRRData[[#This Row],[Departure Date]])&lt;7,"Q4",IF(MONTH(tblRRData[[#This Row],[Departure Date]])&lt;10,"Q1","Q2"))),"")</f>
        <v/>
      </c>
    </row>
    <row r="119" spans="3:45" ht="15" customHeight="1" x14ac:dyDescent="0.25">
      <c r="C119" s="4"/>
      <c r="D119" t="str">
        <f>_xlfn.XLOOKUP(tblRRData[[#This Row],[Recovery Residence Name/Location]],luLocation[Location],luLocation[Organization],"")</f>
        <v/>
      </c>
      <c r="E119" t="str" cm="1">
        <f t="array" ref="E119">IFERROR(_xlfn.XLOOKUP(tblRRData[[#This Row],[Recovery Residence Name/Location]],luLocation[[#All],[Location]],luLocation[[#All],[Location Code]])&amp;"-"&amp;tblRRData[[#This Row],[Row Number Number]]&amp;"-"&amp;SFY,"")</f>
        <v/>
      </c>
      <c r="F119" s="4"/>
      <c r="G119" s="4"/>
      <c r="H119" s="5"/>
      <c r="I119" s="4"/>
      <c r="J119" s="4"/>
      <c r="K119" s="4"/>
      <c r="L119" s="4"/>
      <c r="M119" s="4"/>
      <c r="N119" s="4"/>
      <c r="O119" s="4"/>
      <c r="P119" s="4"/>
      <c r="Q119" s="4"/>
      <c r="R119" s="4"/>
      <c r="S119" s="4"/>
      <c r="T119" s="4"/>
      <c r="U119" s="4"/>
      <c r="V119" s="4"/>
      <c r="W119" s="4"/>
      <c r="X119" s="4"/>
      <c r="Y119" s="5"/>
      <c r="Z119" s="4"/>
      <c r="AA119" s="5"/>
      <c r="AB119" s="4"/>
      <c r="AC119" s="4"/>
      <c r="AD119" s="4"/>
      <c r="AE119" s="4"/>
      <c r="AF119" s="4"/>
      <c r="AG119" s="4"/>
      <c r="AH119" s="4"/>
      <c r="AI119" s="4"/>
      <c r="AJ119" s="4"/>
      <c r="AK119" s="4"/>
      <c r="AL119" s="4"/>
      <c r="AM119" s="5"/>
      <c r="AN119" s="5"/>
      <c r="AO119" s="5"/>
      <c r="AP119" s="5"/>
      <c r="AQ119" s="4"/>
      <c r="AR119">
        <f>tblRRData[[#This Row],[Departure Date]]-tblRRData[[#This Row],[Intake Date]]</f>
        <v>0</v>
      </c>
      <c r="AS119" t="str">
        <f>IF(tblRRData[[#This Row],[Departure Date]]&gt;0,IF(MONTH(tblRRData[[#This Row],[Departure Date]])&lt;4,"Q3",IF(MONTH(tblRRData[[#This Row],[Departure Date]])&lt;7,"Q4",IF(MONTH(tblRRData[[#This Row],[Departure Date]])&lt;10,"Q1","Q2"))),"")</f>
        <v/>
      </c>
    </row>
    <row r="120" spans="3:45" ht="15" customHeight="1" x14ac:dyDescent="0.25">
      <c r="C120" s="4"/>
      <c r="D120" t="str">
        <f>_xlfn.XLOOKUP(tblRRData[[#This Row],[Recovery Residence Name/Location]],luLocation[Location],luLocation[Organization],"")</f>
        <v/>
      </c>
      <c r="E120" t="str" cm="1">
        <f t="array" ref="E120">IFERROR(_xlfn.XLOOKUP(tblRRData[[#This Row],[Recovery Residence Name/Location]],luLocation[[#All],[Location]],luLocation[[#All],[Location Code]])&amp;"-"&amp;tblRRData[[#This Row],[Row Number Number]]&amp;"-"&amp;SFY,"")</f>
        <v/>
      </c>
      <c r="F120" s="4"/>
      <c r="G120" s="4"/>
      <c r="H120" s="5"/>
      <c r="I120" s="4"/>
      <c r="J120" s="4"/>
      <c r="K120" s="4"/>
      <c r="L120" s="4"/>
      <c r="M120" s="4"/>
      <c r="N120" s="4"/>
      <c r="O120" s="4"/>
      <c r="P120" s="4"/>
      <c r="Q120" s="4"/>
      <c r="R120" s="4"/>
      <c r="S120" s="4"/>
      <c r="T120" s="4"/>
      <c r="U120" s="4"/>
      <c r="V120" s="4"/>
      <c r="W120" s="4"/>
      <c r="X120" s="4"/>
      <c r="Y120" s="5"/>
      <c r="Z120" s="4"/>
      <c r="AA120" s="5"/>
      <c r="AB120" s="4"/>
      <c r="AC120" s="4"/>
      <c r="AD120" s="4"/>
      <c r="AE120" s="4"/>
      <c r="AF120" s="4"/>
      <c r="AG120" s="4"/>
      <c r="AH120" s="4"/>
      <c r="AI120" s="4"/>
      <c r="AJ120" s="4"/>
      <c r="AK120" s="4"/>
      <c r="AL120" s="4"/>
      <c r="AM120" s="5"/>
      <c r="AN120" s="5"/>
      <c r="AO120" s="5"/>
      <c r="AP120" s="5"/>
      <c r="AQ120" s="4"/>
      <c r="AR120">
        <f>tblRRData[[#This Row],[Departure Date]]-tblRRData[[#This Row],[Intake Date]]</f>
        <v>0</v>
      </c>
      <c r="AS120" t="str">
        <f>IF(tblRRData[[#This Row],[Departure Date]]&gt;0,IF(MONTH(tblRRData[[#This Row],[Departure Date]])&lt;4,"Q3",IF(MONTH(tblRRData[[#This Row],[Departure Date]])&lt;7,"Q4",IF(MONTH(tblRRData[[#This Row],[Departure Date]])&lt;10,"Q1","Q2"))),"")</f>
        <v/>
      </c>
    </row>
    <row r="121" spans="3:45" ht="15" customHeight="1" x14ac:dyDescent="0.25">
      <c r="C121" s="4"/>
      <c r="D121" t="str">
        <f>_xlfn.XLOOKUP(tblRRData[[#This Row],[Recovery Residence Name/Location]],luLocation[Location],luLocation[Organization],"")</f>
        <v/>
      </c>
      <c r="E121" t="str" cm="1">
        <f t="array" ref="E121">IFERROR(_xlfn.XLOOKUP(tblRRData[[#This Row],[Recovery Residence Name/Location]],luLocation[[#All],[Location]],luLocation[[#All],[Location Code]])&amp;"-"&amp;tblRRData[[#This Row],[Row Number Number]]&amp;"-"&amp;SFY,"")</f>
        <v/>
      </c>
      <c r="F121" s="4"/>
      <c r="G121" s="4"/>
      <c r="H121" s="5"/>
      <c r="I121" s="4"/>
      <c r="J121" s="4"/>
      <c r="K121" s="4"/>
      <c r="L121" s="4"/>
      <c r="M121" s="4"/>
      <c r="N121" s="4"/>
      <c r="O121" s="4"/>
      <c r="P121" s="4"/>
      <c r="Q121" s="4"/>
      <c r="R121" s="4"/>
      <c r="S121" s="4"/>
      <c r="T121" s="4"/>
      <c r="U121" s="4"/>
      <c r="V121" s="4"/>
      <c r="W121" s="4"/>
      <c r="X121" s="4"/>
      <c r="Y121" s="5"/>
      <c r="Z121" s="4"/>
      <c r="AA121" s="5"/>
      <c r="AB121" s="4"/>
      <c r="AC121" s="4"/>
      <c r="AD121" s="4"/>
      <c r="AE121" s="4"/>
      <c r="AF121" s="4"/>
      <c r="AG121" s="4"/>
      <c r="AH121" s="4"/>
      <c r="AI121" s="4"/>
      <c r="AJ121" s="4"/>
      <c r="AK121" s="4"/>
      <c r="AL121" s="4"/>
      <c r="AM121" s="5"/>
      <c r="AN121" s="5"/>
      <c r="AO121" s="5"/>
      <c r="AP121" s="5"/>
      <c r="AQ121" s="4"/>
      <c r="AR121">
        <f>tblRRData[[#This Row],[Departure Date]]-tblRRData[[#This Row],[Intake Date]]</f>
        <v>0</v>
      </c>
      <c r="AS121" t="str">
        <f>IF(tblRRData[[#This Row],[Departure Date]]&gt;0,IF(MONTH(tblRRData[[#This Row],[Departure Date]])&lt;4,"Q3",IF(MONTH(tblRRData[[#This Row],[Departure Date]])&lt;7,"Q4",IF(MONTH(tblRRData[[#This Row],[Departure Date]])&lt;10,"Q1","Q2"))),"")</f>
        <v/>
      </c>
    </row>
    <row r="122" spans="3:45" ht="15" customHeight="1" x14ac:dyDescent="0.25">
      <c r="C122" s="4"/>
      <c r="D122" t="str">
        <f>_xlfn.XLOOKUP(tblRRData[[#This Row],[Recovery Residence Name/Location]],luLocation[Location],luLocation[Organization],"")</f>
        <v/>
      </c>
      <c r="E122" t="str" cm="1">
        <f t="array" ref="E122">IFERROR(_xlfn.XLOOKUP(tblRRData[[#This Row],[Recovery Residence Name/Location]],luLocation[[#All],[Location]],luLocation[[#All],[Location Code]])&amp;"-"&amp;tblRRData[[#This Row],[Row Number Number]]&amp;"-"&amp;SFY,"")</f>
        <v/>
      </c>
      <c r="F122" s="4"/>
      <c r="G122" s="4"/>
      <c r="H122" s="5"/>
      <c r="I122" s="4"/>
      <c r="J122" s="4"/>
      <c r="K122" s="4"/>
      <c r="L122" s="4"/>
      <c r="M122" s="4"/>
      <c r="N122" s="4"/>
      <c r="O122" s="4"/>
      <c r="P122" s="4"/>
      <c r="Q122" s="4"/>
      <c r="R122" s="4"/>
      <c r="S122" s="4"/>
      <c r="T122" s="4"/>
      <c r="U122" s="4"/>
      <c r="V122" s="4"/>
      <c r="W122" s="4"/>
      <c r="X122" s="4"/>
      <c r="Y122" s="5"/>
      <c r="Z122" s="4"/>
      <c r="AA122" s="5"/>
      <c r="AB122" s="4"/>
      <c r="AC122" s="4"/>
      <c r="AD122" s="4"/>
      <c r="AE122" s="4"/>
      <c r="AF122" s="4"/>
      <c r="AG122" s="4"/>
      <c r="AH122" s="4"/>
      <c r="AI122" s="4"/>
      <c r="AJ122" s="4"/>
      <c r="AK122" s="4"/>
      <c r="AL122" s="4"/>
      <c r="AM122" s="5"/>
      <c r="AN122" s="5"/>
      <c r="AO122" s="5"/>
      <c r="AP122" s="5"/>
      <c r="AQ122" s="4"/>
      <c r="AR122">
        <f>tblRRData[[#This Row],[Departure Date]]-tblRRData[[#This Row],[Intake Date]]</f>
        <v>0</v>
      </c>
      <c r="AS122" t="str">
        <f>IF(tblRRData[[#This Row],[Departure Date]]&gt;0,IF(MONTH(tblRRData[[#This Row],[Departure Date]])&lt;4,"Q3",IF(MONTH(tblRRData[[#This Row],[Departure Date]])&lt;7,"Q4",IF(MONTH(tblRRData[[#This Row],[Departure Date]])&lt;10,"Q1","Q2"))),"")</f>
        <v/>
      </c>
    </row>
    <row r="123" spans="3:45" ht="15" customHeight="1" x14ac:dyDescent="0.25">
      <c r="C123" s="4"/>
      <c r="D123" t="str">
        <f>_xlfn.XLOOKUP(tblRRData[[#This Row],[Recovery Residence Name/Location]],luLocation[Location],luLocation[Organization],"")</f>
        <v/>
      </c>
      <c r="E123" t="str" cm="1">
        <f t="array" ref="E123">IFERROR(_xlfn.XLOOKUP(tblRRData[[#This Row],[Recovery Residence Name/Location]],luLocation[[#All],[Location]],luLocation[[#All],[Location Code]])&amp;"-"&amp;tblRRData[[#This Row],[Row Number Number]]&amp;"-"&amp;SFY,"")</f>
        <v/>
      </c>
      <c r="F123" s="4"/>
      <c r="G123" s="4"/>
      <c r="H123" s="5"/>
      <c r="I123" s="4"/>
      <c r="J123" s="4"/>
      <c r="K123" s="4"/>
      <c r="L123" s="4"/>
      <c r="M123" s="4"/>
      <c r="N123" s="4"/>
      <c r="O123" s="4"/>
      <c r="P123" s="4"/>
      <c r="Q123" s="4"/>
      <c r="R123" s="4"/>
      <c r="S123" s="4"/>
      <c r="T123" s="4"/>
      <c r="U123" s="4"/>
      <c r="V123" s="4"/>
      <c r="W123" s="4"/>
      <c r="X123" s="4"/>
      <c r="Y123" s="5"/>
      <c r="Z123" s="4"/>
      <c r="AA123" s="5"/>
      <c r="AB123" s="4"/>
      <c r="AC123" s="4"/>
      <c r="AD123" s="4"/>
      <c r="AE123" s="4"/>
      <c r="AF123" s="4"/>
      <c r="AG123" s="4"/>
      <c r="AH123" s="4"/>
      <c r="AI123" s="4"/>
      <c r="AJ123" s="4"/>
      <c r="AK123" s="4"/>
      <c r="AL123" s="4"/>
      <c r="AM123" s="5"/>
      <c r="AN123" s="5"/>
      <c r="AO123" s="5"/>
      <c r="AP123" s="5"/>
      <c r="AQ123" s="4"/>
      <c r="AR123">
        <f>tblRRData[[#This Row],[Departure Date]]-tblRRData[[#This Row],[Intake Date]]</f>
        <v>0</v>
      </c>
      <c r="AS123" t="str">
        <f>IF(tblRRData[[#This Row],[Departure Date]]&gt;0,IF(MONTH(tblRRData[[#This Row],[Departure Date]])&lt;4,"Q3",IF(MONTH(tblRRData[[#This Row],[Departure Date]])&lt;7,"Q4",IF(MONTH(tblRRData[[#This Row],[Departure Date]])&lt;10,"Q1","Q2"))),"")</f>
        <v/>
      </c>
    </row>
    <row r="124" spans="3:45" ht="15" customHeight="1" x14ac:dyDescent="0.25">
      <c r="C124" s="4"/>
      <c r="D124" t="str">
        <f>_xlfn.XLOOKUP(tblRRData[[#This Row],[Recovery Residence Name/Location]],luLocation[Location],luLocation[Organization],"")</f>
        <v/>
      </c>
      <c r="E124" t="str" cm="1">
        <f t="array" ref="E124">IFERROR(_xlfn.XLOOKUP(tblRRData[[#This Row],[Recovery Residence Name/Location]],luLocation[[#All],[Location]],luLocation[[#All],[Location Code]])&amp;"-"&amp;tblRRData[[#This Row],[Row Number Number]]&amp;"-"&amp;SFY,"")</f>
        <v/>
      </c>
      <c r="F124" s="4"/>
      <c r="G124" s="4"/>
      <c r="H124" s="5"/>
      <c r="I124" s="4"/>
      <c r="J124" s="4"/>
      <c r="K124" s="4"/>
      <c r="L124" s="4"/>
      <c r="M124" s="4"/>
      <c r="N124" s="4"/>
      <c r="O124" s="4"/>
      <c r="P124" s="4"/>
      <c r="Q124" s="4"/>
      <c r="R124" s="4"/>
      <c r="S124" s="4"/>
      <c r="T124" s="4"/>
      <c r="U124" s="4"/>
      <c r="V124" s="4"/>
      <c r="W124" s="4"/>
      <c r="X124" s="4"/>
      <c r="Y124" s="5"/>
      <c r="Z124" s="4"/>
      <c r="AA124" s="5"/>
      <c r="AB124" s="4"/>
      <c r="AC124" s="4"/>
      <c r="AD124" s="4"/>
      <c r="AE124" s="4"/>
      <c r="AF124" s="4"/>
      <c r="AG124" s="4"/>
      <c r="AH124" s="4"/>
      <c r="AI124" s="4"/>
      <c r="AJ124" s="4"/>
      <c r="AK124" s="4"/>
      <c r="AL124" s="4"/>
      <c r="AM124" s="5"/>
      <c r="AN124" s="5"/>
      <c r="AO124" s="5"/>
      <c r="AP124" s="5"/>
      <c r="AQ124" s="4"/>
      <c r="AR124">
        <f>tblRRData[[#This Row],[Departure Date]]-tblRRData[[#This Row],[Intake Date]]</f>
        <v>0</v>
      </c>
      <c r="AS124" t="str">
        <f>IF(tblRRData[[#This Row],[Departure Date]]&gt;0,IF(MONTH(tblRRData[[#This Row],[Departure Date]])&lt;4,"Q3",IF(MONTH(tblRRData[[#This Row],[Departure Date]])&lt;7,"Q4",IF(MONTH(tblRRData[[#This Row],[Departure Date]])&lt;10,"Q1","Q2"))),"")</f>
        <v/>
      </c>
    </row>
    <row r="125" spans="3:45" ht="15" customHeight="1" x14ac:dyDescent="0.25">
      <c r="C125" s="4"/>
      <c r="D125" t="str">
        <f>_xlfn.XLOOKUP(tblRRData[[#This Row],[Recovery Residence Name/Location]],luLocation[Location],luLocation[Organization],"")</f>
        <v/>
      </c>
      <c r="E125" t="str" cm="1">
        <f t="array" ref="E125">IFERROR(_xlfn.XLOOKUP(tblRRData[[#This Row],[Recovery Residence Name/Location]],luLocation[[#All],[Location]],luLocation[[#All],[Location Code]])&amp;"-"&amp;tblRRData[[#This Row],[Row Number Number]]&amp;"-"&amp;SFY,"")</f>
        <v/>
      </c>
      <c r="F125" s="4"/>
      <c r="G125" s="4"/>
      <c r="H125" s="5"/>
      <c r="I125" s="4"/>
      <c r="J125" s="4"/>
      <c r="K125" s="4"/>
      <c r="L125" s="4"/>
      <c r="M125" s="4"/>
      <c r="N125" s="4"/>
      <c r="O125" s="4"/>
      <c r="P125" s="4"/>
      <c r="Q125" s="4"/>
      <c r="R125" s="4"/>
      <c r="S125" s="4"/>
      <c r="T125" s="4"/>
      <c r="U125" s="4"/>
      <c r="V125" s="4"/>
      <c r="W125" s="4"/>
      <c r="X125" s="4"/>
      <c r="Y125" s="5"/>
      <c r="Z125" s="4"/>
      <c r="AA125" s="5"/>
      <c r="AB125" s="4"/>
      <c r="AC125" s="4"/>
      <c r="AD125" s="4"/>
      <c r="AE125" s="4"/>
      <c r="AF125" s="4"/>
      <c r="AG125" s="4"/>
      <c r="AH125" s="4"/>
      <c r="AI125" s="4"/>
      <c r="AJ125" s="4"/>
      <c r="AK125" s="4"/>
      <c r="AL125" s="4"/>
      <c r="AM125" s="5"/>
      <c r="AN125" s="5"/>
      <c r="AO125" s="5"/>
      <c r="AP125" s="5"/>
      <c r="AQ125" s="4"/>
      <c r="AR125">
        <f>tblRRData[[#This Row],[Departure Date]]-tblRRData[[#This Row],[Intake Date]]</f>
        <v>0</v>
      </c>
      <c r="AS125" t="str">
        <f>IF(tblRRData[[#This Row],[Departure Date]]&gt;0,IF(MONTH(tblRRData[[#This Row],[Departure Date]])&lt;4,"Q3",IF(MONTH(tblRRData[[#This Row],[Departure Date]])&lt;7,"Q4",IF(MONTH(tblRRData[[#This Row],[Departure Date]])&lt;10,"Q1","Q2"))),"")</f>
        <v/>
      </c>
    </row>
    <row r="126" spans="3:45" ht="15" customHeight="1" x14ac:dyDescent="0.25">
      <c r="C126" s="4"/>
      <c r="D126" t="str">
        <f>_xlfn.XLOOKUP(tblRRData[[#This Row],[Recovery Residence Name/Location]],luLocation[Location],luLocation[Organization],"")</f>
        <v/>
      </c>
      <c r="E126" t="str" cm="1">
        <f t="array" ref="E126">IFERROR(_xlfn.XLOOKUP(tblRRData[[#This Row],[Recovery Residence Name/Location]],luLocation[[#All],[Location]],luLocation[[#All],[Location Code]])&amp;"-"&amp;tblRRData[[#This Row],[Row Number Number]]&amp;"-"&amp;SFY,"")</f>
        <v/>
      </c>
      <c r="F126" s="4"/>
      <c r="G126" s="4"/>
      <c r="H126" s="5"/>
      <c r="I126" s="4"/>
      <c r="J126" s="4"/>
      <c r="K126" s="4"/>
      <c r="L126" s="4"/>
      <c r="M126" s="4"/>
      <c r="N126" s="4"/>
      <c r="O126" s="4"/>
      <c r="P126" s="4"/>
      <c r="Q126" s="4"/>
      <c r="R126" s="4"/>
      <c r="S126" s="4"/>
      <c r="T126" s="4"/>
      <c r="U126" s="4"/>
      <c r="V126" s="4"/>
      <c r="W126" s="4"/>
      <c r="X126" s="4"/>
      <c r="Y126" s="5"/>
      <c r="Z126" s="4"/>
      <c r="AA126" s="5"/>
      <c r="AB126" s="4"/>
      <c r="AC126" s="4"/>
      <c r="AD126" s="4"/>
      <c r="AE126" s="4"/>
      <c r="AF126" s="4"/>
      <c r="AG126" s="4"/>
      <c r="AH126" s="4"/>
      <c r="AI126" s="4"/>
      <c r="AJ126" s="4"/>
      <c r="AK126" s="4"/>
      <c r="AL126" s="4"/>
      <c r="AM126" s="5"/>
      <c r="AN126" s="5"/>
      <c r="AO126" s="5"/>
      <c r="AP126" s="5"/>
      <c r="AQ126" s="4"/>
      <c r="AR126">
        <f>tblRRData[[#This Row],[Departure Date]]-tblRRData[[#This Row],[Intake Date]]</f>
        <v>0</v>
      </c>
      <c r="AS126" t="str">
        <f>IF(tblRRData[[#This Row],[Departure Date]]&gt;0,IF(MONTH(tblRRData[[#This Row],[Departure Date]])&lt;4,"Q3",IF(MONTH(tblRRData[[#This Row],[Departure Date]])&lt;7,"Q4",IF(MONTH(tblRRData[[#This Row],[Departure Date]])&lt;10,"Q1","Q2"))),"")</f>
        <v/>
      </c>
    </row>
    <row r="127" spans="3:45" ht="15" customHeight="1" x14ac:dyDescent="0.25">
      <c r="C127" s="4"/>
      <c r="D127" t="str">
        <f>_xlfn.XLOOKUP(tblRRData[[#This Row],[Recovery Residence Name/Location]],luLocation[Location],luLocation[Organization],"")</f>
        <v/>
      </c>
      <c r="E127" t="str" cm="1">
        <f t="array" ref="E127">IFERROR(_xlfn.XLOOKUP(tblRRData[[#This Row],[Recovery Residence Name/Location]],luLocation[[#All],[Location]],luLocation[[#All],[Location Code]])&amp;"-"&amp;tblRRData[[#This Row],[Row Number Number]]&amp;"-"&amp;SFY,"")</f>
        <v/>
      </c>
      <c r="F127" s="4"/>
      <c r="G127" s="4"/>
      <c r="H127" s="5"/>
      <c r="I127" s="4"/>
      <c r="J127" s="4"/>
      <c r="K127" s="4"/>
      <c r="L127" s="4"/>
      <c r="M127" s="4"/>
      <c r="N127" s="4"/>
      <c r="O127" s="4"/>
      <c r="P127" s="4"/>
      <c r="Q127" s="4"/>
      <c r="R127" s="4"/>
      <c r="S127" s="4"/>
      <c r="T127" s="4"/>
      <c r="U127" s="4"/>
      <c r="V127" s="4"/>
      <c r="W127" s="4"/>
      <c r="X127" s="4"/>
      <c r="Y127" s="5"/>
      <c r="Z127" s="4"/>
      <c r="AA127" s="5"/>
      <c r="AB127" s="4"/>
      <c r="AC127" s="4"/>
      <c r="AD127" s="4"/>
      <c r="AE127" s="4"/>
      <c r="AF127" s="4"/>
      <c r="AG127" s="4"/>
      <c r="AH127" s="4"/>
      <c r="AI127" s="4"/>
      <c r="AJ127" s="4"/>
      <c r="AK127" s="4"/>
      <c r="AL127" s="4"/>
      <c r="AM127" s="5"/>
      <c r="AN127" s="5"/>
      <c r="AO127" s="5"/>
      <c r="AP127" s="5"/>
      <c r="AQ127" s="4"/>
      <c r="AR127">
        <f>tblRRData[[#This Row],[Departure Date]]-tblRRData[[#This Row],[Intake Date]]</f>
        <v>0</v>
      </c>
      <c r="AS127" t="str">
        <f>IF(tblRRData[[#This Row],[Departure Date]]&gt;0,IF(MONTH(tblRRData[[#This Row],[Departure Date]])&lt;4,"Q3",IF(MONTH(tblRRData[[#This Row],[Departure Date]])&lt;7,"Q4",IF(MONTH(tblRRData[[#This Row],[Departure Date]])&lt;10,"Q1","Q2"))),"")</f>
        <v/>
      </c>
    </row>
    <row r="128" spans="3:45" ht="15" customHeight="1" x14ac:dyDescent="0.25">
      <c r="C128" s="4"/>
      <c r="D128" t="str">
        <f>_xlfn.XLOOKUP(tblRRData[[#This Row],[Recovery Residence Name/Location]],luLocation[Location],luLocation[Organization],"")</f>
        <v/>
      </c>
      <c r="E128" t="str" cm="1">
        <f t="array" ref="E128">IFERROR(_xlfn.XLOOKUP(tblRRData[[#This Row],[Recovery Residence Name/Location]],luLocation[[#All],[Location]],luLocation[[#All],[Location Code]])&amp;"-"&amp;tblRRData[[#This Row],[Row Number Number]]&amp;"-"&amp;SFY,"")</f>
        <v/>
      </c>
      <c r="F128" s="4"/>
      <c r="G128" s="4"/>
      <c r="H128" s="5"/>
      <c r="I128" s="4"/>
      <c r="J128" s="4"/>
      <c r="K128" s="4"/>
      <c r="L128" s="4"/>
      <c r="M128" s="4"/>
      <c r="N128" s="4"/>
      <c r="O128" s="4"/>
      <c r="P128" s="4"/>
      <c r="Q128" s="4"/>
      <c r="R128" s="4"/>
      <c r="S128" s="4"/>
      <c r="T128" s="4"/>
      <c r="U128" s="4"/>
      <c r="V128" s="4"/>
      <c r="W128" s="4"/>
      <c r="X128" s="4"/>
      <c r="Y128" s="5"/>
      <c r="Z128" s="4"/>
      <c r="AA128" s="5"/>
      <c r="AB128" s="4"/>
      <c r="AC128" s="4"/>
      <c r="AD128" s="4"/>
      <c r="AE128" s="4"/>
      <c r="AF128" s="4"/>
      <c r="AG128" s="4"/>
      <c r="AH128" s="4"/>
      <c r="AI128" s="4"/>
      <c r="AJ128" s="4"/>
      <c r="AK128" s="4"/>
      <c r="AL128" s="4"/>
      <c r="AM128" s="5"/>
      <c r="AN128" s="5"/>
      <c r="AO128" s="5"/>
      <c r="AP128" s="5"/>
      <c r="AQ128" s="4"/>
      <c r="AR128">
        <f>tblRRData[[#This Row],[Departure Date]]-tblRRData[[#This Row],[Intake Date]]</f>
        <v>0</v>
      </c>
      <c r="AS128" t="str">
        <f>IF(tblRRData[[#This Row],[Departure Date]]&gt;0,IF(MONTH(tblRRData[[#This Row],[Departure Date]])&lt;4,"Q3",IF(MONTH(tblRRData[[#This Row],[Departure Date]])&lt;7,"Q4",IF(MONTH(tblRRData[[#This Row],[Departure Date]])&lt;10,"Q1","Q2"))),"")</f>
        <v/>
      </c>
    </row>
    <row r="129" spans="3:45" ht="15" customHeight="1" x14ac:dyDescent="0.25">
      <c r="C129" s="4"/>
      <c r="D129" t="str">
        <f>_xlfn.XLOOKUP(tblRRData[[#This Row],[Recovery Residence Name/Location]],luLocation[Location],luLocation[Organization],"")</f>
        <v/>
      </c>
      <c r="E129" t="str" cm="1">
        <f t="array" ref="E129">IFERROR(_xlfn.XLOOKUP(tblRRData[[#This Row],[Recovery Residence Name/Location]],luLocation[[#All],[Location]],luLocation[[#All],[Location Code]])&amp;"-"&amp;tblRRData[[#This Row],[Row Number Number]]&amp;"-"&amp;SFY,"")</f>
        <v/>
      </c>
      <c r="F129" s="4"/>
      <c r="G129" s="4"/>
      <c r="H129" s="5"/>
      <c r="I129" s="4"/>
      <c r="J129" s="4"/>
      <c r="K129" s="4"/>
      <c r="L129" s="4"/>
      <c r="M129" s="4"/>
      <c r="N129" s="4"/>
      <c r="O129" s="4"/>
      <c r="P129" s="4"/>
      <c r="Q129" s="4"/>
      <c r="R129" s="4"/>
      <c r="S129" s="4"/>
      <c r="T129" s="4"/>
      <c r="U129" s="4"/>
      <c r="V129" s="4"/>
      <c r="W129" s="4"/>
      <c r="X129" s="4"/>
      <c r="Y129" s="5"/>
      <c r="Z129" s="4"/>
      <c r="AA129" s="5"/>
      <c r="AB129" s="4"/>
      <c r="AC129" s="4"/>
      <c r="AD129" s="4"/>
      <c r="AE129" s="4"/>
      <c r="AF129" s="4"/>
      <c r="AG129" s="4"/>
      <c r="AH129" s="4"/>
      <c r="AI129" s="4"/>
      <c r="AJ129" s="4"/>
      <c r="AK129" s="4"/>
      <c r="AL129" s="4"/>
      <c r="AM129" s="5"/>
      <c r="AN129" s="5"/>
      <c r="AO129" s="5"/>
      <c r="AP129" s="5"/>
      <c r="AQ129" s="4"/>
      <c r="AR129">
        <f>tblRRData[[#This Row],[Departure Date]]-tblRRData[[#This Row],[Intake Date]]</f>
        <v>0</v>
      </c>
      <c r="AS129" t="str">
        <f>IF(tblRRData[[#This Row],[Departure Date]]&gt;0,IF(MONTH(tblRRData[[#This Row],[Departure Date]])&lt;4,"Q3",IF(MONTH(tblRRData[[#This Row],[Departure Date]])&lt;7,"Q4",IF(MONTH(tblRRData[[#This Row],[Departure Date]])&lt;10,"Q1","Q2"))),"")</f>
        <v/>
      </c>
    </row>
    <row r="130" spans="3:45" ht="15" customHeight="1" x14ac:dyDescent="0.25">
      <c r="C130" s="4"/>
      <c r="D130" t="str">
        <f>_xlfn.XLOOKUP(tblRRData[[#This Row],[Recovery Residence Name/Location]],luLocation[Location],luLocation[Organization],"")</f>
        <v/>
      </c>
      <c r="E130" t="str" cm="1">
        <f t="array" ref="E130">IFERROR(_xlfn.XLOOKUP(tblRRData[[#This Row],[Recovery Residence Name/Location]],luLocation[[#All],[Location]],luLocation[[#All],[Location Code]])&amp;"-"&amp;tblRRData[[#This Row],[Row Number Number]]&amp;"-"&amp;SFY,"")</f>
        <v/>
      </c>
      <c r="F130" s="4"/>
      <c r="G130" s="4"/>
      <c r="H130" s="5"/>
      <c r="I130" s="4"/>
      <c r="J130" s="4"/>
      <c r="K130" s="4"/>
      <c r="L130" s="4"/>
      <c r="M130" s="4"/>
      <c r="N130" s="4"/>
      <c r="O130" s="4"/>
      <c r="P130" s="4"/>
      <c r="Q130" s="4"/>
      <c r="R130" s="4"/>
      <c r="S130" s="4"/>
      <c r="T130" s="4"/>
      <c r="U130" s="4"/>
      <c r="V130" s="4"/>
      <c r="W130" s="4"/>
      <c r="X130" s="4"/>
      <c r="Y130" s="5"/>
      <c r="Z130" s="4"/>
      <c r="AA130" s="5"/>
      <c r="AB130" s="4"/>
      <c r="AC130" s="4"/>
      <c r="AD130" s="4"/>
      <c r="AE130" s="4"/>
      <c r="AF130" s="4"/>
      <c r="AG130" s="4"/>
      <c r="AH130" s="4"/>
      <c r="AI130" s="4"/>
      <c r="AJ130" s="4"/>
      <c r="AK130" s="4"/>
      <c r="AL130" s="4"/>
      <c r="AM130" s="5"/>
      <c r="AN130" s="5"/>
      <c r="AO130" s="5"/>
      <c r="AP130" s="5"/>
      <c r="AQ130" s="4"/>
      <c r="AR130">
        <f>tblRRData[[#This Row],[Departure Date]]-tblRRData[[#This Row],[Intake Date]]</f>
        <v>0</v>
      </c>
      <c r="AS130" t="str">
        <f>IF(tblRRData[[#This Row],[Departure Date]]&gt;0,IF(MONTH(tblRRData[[#This Row],[Departure Date]])&lt;4,"Q3",IF(MONTH(tblRRData[[#This Row],[Departure Date]])&lt;7,"Q4",IF(MONTH(tblRRData[[#This Row],[Departure Date]])&lt;10,"Q1","Q2"))),"")</f>
        <v/>
      </c>
    </row>
    <row r="131" spans="3:45" ht="15" customHeight="1" x14ac:dyDescent="0.25">
      <c r="C131" s="4"/>
      <c r="D131" t="str">
        <f>_xlfn.XLOOKUP(tblRRData[[#This Row],[Recovery Residence Name/Location]],luLocation[Location],luLocation[Organization],"")</f>
        <v/>
      </c>
      <c r="E131" t="str" cm="1">
        <f t="array" ref="E131">IFERROR(_xlfn.XLOOKUP(tblRRData[[#This Row],[Recovery Residence Name/Location]],luLocation[[#All],[Location]],luLocation[[#All],[Location Code]])&amp;"-"&amp;tblRRData[[#This Row],[Row Number Number]]&amp;"-"&amp;SFY,"")</f>
        <v/>
      </c>
      <c r="F131" s="4"/>
      <c r="G131" s="4"/>
      <c r="H131" s="5"/>
      <c r="I131" s="4"/>
      <c r="J131" s="4"/>
      <c r="K131" s="4"/>
      <c r="L131" s="4"/>
      <c r="M131" s="4"/>
      <c r="N131" s="4"/>
      <c r="O131" s="4"/>
      <c r="P131" s="4"/>
      <c r="Q131" s="4"/>
      <c r="R131" s="4"/>
      <c r="S131" s="4"/>
      <c r="T131" s="4"/>
      <c r="U131" s="4"/>
      <c r="V131" s="4"/>
      <c r="W131" s="4"/>
      <c r="X131" s="4"/>
      <c r="Y131" s="5"/>
      <c r="Z131" s="4"/>
      <c r="AA131" s="5"/>
      <c r="AB131" s="4"/>
      <c r="AC131" s="4"/>
      <c r="AD131" s="4"/>
      <c r="AE131" s="4"/>
      <c r="AF131" s="4"/>
      <c r="AG131" s="4"/>
      <c r="AH131" s="4"/>
      <c r="AI131" s="4"/>
      <c r="AJ131" s="4"/>
      <c r="AK131" s="4"/>
      <c r="AL131" s="4"/>
      <c r="AM131" s="5"/>
      <c r="AN131" s="5"/>
      <c r="AO131" s="5"/>
      <c r="AP131" s="5"/>
      <c r="AQ131" s="4"/>
      <c r="AR131">
        <f>tblRRData[[#This Row],[Departure Date]]-tblRRData[[#This Row],[Intake Date]]</f>
        <v>0</v>
      </c>
      <c r="AS131" t="str">
        <f>IF(tblRRData[[#This Row],[Departure Date]]&gt;0,IF(MONTH(tblRRData[[#This Row],[Departure Date]])&lt;4,"Q3",IF(MONTH(tblRRData[[#This Row],[Departure Date]])&lt;7,"Q4",IF(MONTH(tblRRData[[#This Row],[Departure Date]])&lt;10,"Q1","Q2"))),"")</f>
        <v/>
      </c>
    </row>
    <row r="132" spans="3:45" ht="15" customHeight="1" x14ac:dyDescent="0.25">
      <c r="C132" s="4"/>
      <c r="D132" t="str">
        <f>_xlfn.XLOOKUP(tblRRData[[#This Row],[Recovery Residence Name/Location]],luLocation[Location],luLocation[Organization],"")</f>
        <v/>
      </c>
      <c r="E132" t="str" cm="1">
        <f t="array" ref="E132">IFERROR(_xlfn.XLOOKUP(tblRRData[[#This Row],[Recovery Residence Name/Location]],luLocation[[#All],[Location]],luLocation[[#All],[Location Code]])&amp;"-"&amp;tblRRData[[#This Row],[Row Number Number]]&amp;"-"&amp;SFY,"")</f>
        <v/>
      </c>
      <c r="F132" s="4"/>
      <c r="G132" s="4"/>
      <c r="H132" s="5"/>
      <c r="I132" s="4"/>
      <c r="J132" s="4"/>
      <c r="K132" s="4"/>
      <c r="L132" s="4"/>
      <c r="M132" s="4"/>
      <c r="N132" s="4"/>
      <c r="O132" s="4"/>
      <c r="P132" s="4"/>
      <c r="Q132" s="4"/>
      <c r="R132" s="4"/>
      <c r="S132" s="4"/>
      <c r="T132" s="4"/>
      <c r="U132" s="4"/>
      <c r="V132" s="4"/>
      <c r="W132" s="4"/>
      <c r="X132" s="4"/>
      <c r="Y132" s="5"/>
      <c r="Z132" s="4"/>
      <c r="AA132" s="5"/>
      <c r="AB132" s="4"/>
      <c r="AC132" s="4"/>
      <c r="AD132" s="4"/>
      <c r="AE132" s="4"/>
      <c r="AF132" s="4"/>
      <c r="AG132" s="4"/>
      <c r="AH132" s="4"/>
      <c r="AI132" s="4"/>
      <c r="AJ132" s="4"/>
      <c r="AK132" s="4"/>
      <c r="AL132" s="4"/>
      <c r="AM132" s="5"/>
      <c r="AN132" s="5"/>
      <c r="AO132" s="5"/>
      <c r="AP132" s="5"/>
      <c r="AQ132" s="4"/>
      <c r="AR132">
        <f>tblRRData[[#This Row],[Departure Date]]-tblRRData[[#This Row],[Intake Date]]</f>
        <v>0</v>
      </c>
      <c r="AS132" t="str">
        <f>IF(tblRRData[[#This Row],[Departure Date]]&gt;0,IF(MONTH(tblRRData[[#This Row],[Departure Date]])&lt;4,"Q3",IF(MONTH(tblRRData[[#This Row],[Departure Date]])&lt;7,"Q4",IF(MONTH(tblRRData[[#This Row],[Departure Date]])&lt;10,"Q1","Q2"))),"")</f>
        <v/>
      </c>
    </row>
    <row r="133" spans="3:45" ht="15" customHeight="1" x14ac:dyDescent="0.25">
      <c r="C133" s="4"/>
      <c r="D133" t="str">
        <f>_xlfn.XLOOKUP(tblRRData[[#This Row],[Recovery Residence Name/Location]],luLocation[Location],luLocation[Organization],"")</f>
        <v/>
      </c>
      <c r="E133" t="str" cm="1">
        <f t="array" ref="E133">IFERROR(_xlfn.XLOOKUP(tblRRData[[#This Row],[Recovery Residence Name/Location]],luLocation[[#All],[Location]],luLocation[[#All],[Location Code]])&amp;"-"&amp;tblRRData[[#This Row],[Row Number Number]]&amp;"-"&amp;SFY,"")</f>
        <v/>
      </c>
      <c r="F133" s="4"/>
      <c r="G133" s="4"/>
      <c r="H133" s="5"/>
      <c r="I133" s="4"/>
      <c r="J133" s="4"/>
      <c r="K133" s="4"/>
      <c r="L133" s="4"/>
      <c r="M133" s="4"/>
      <c r="N133" s="4"/>
      <c r="O133" s="4"/>
      <c r="P133" s="4"/>
      <c r="Q133" s="4"/>
      <c r="R133" s="4"/>
      <c r="S133" s="4"/>
      <c r="T133" s="4"/>
      <c r="U133" s="4"/>
      <c r="V133" s="4"/>
      <c r="W133" s="4"/>
      <c r="X133" s="4"/>
      <c r="Y133" s="5"/>
      <c r="Z133" s="4"/>
      <c r="AA133" s="5"/>
      <c r="AB133" s="4"/>
      <c r="AC133" s="4"/>
      <c r="AD133" s="4"/>
      <c r="AE133" s="4"/>
      <c r="AF133" s="4"/>
      <c r="AG133" s="4"/>
      <c r="AH133" s="4"/>
      <c r="AI133" s="4"/>
      <c r="AJ133" s="4"/>
      <c r="AK133" s="4"/>
      <c r="AL133" s="4"/>
      <c r="AM133" s="5"/>
      <c r="AN133" s="5"/>
      <c r="AO133" s="5"/>
      <c r="AP133" s="5"/>
      <c r="AQ133" s="4"/>
      <c r="AR133">
        <f>tblRRData[[#This Row],[Departure Date]]-tblRRData[[#This Row],[Intake Date]]</f>
        <v>0</v>
      </c>
      <c r="AS133" t="str">
        <f>IF(tblRRData[[#This Row],[Departure Date]]&gt;0,IF(MONTH(tblRRData[[#This Row],[Departure Date]])&lt;4,"Q3",IF(MONTH(tblRRData[[#This Row],[Departure Date]])&lt;7,"Q4",IF(MONTH(tblRRData[[#This Row],[Departure Date]])&lt;10,"Q1","Q2"))),"")</f>
        <v/>
      </c>
    </row>
    <row r="134" spans="3:45" ht="15" customHeight="1" x14ac:dyDescent="0.25">
      <c r="C134" s="4"/>
      <c r="D134" t="str">
        <f>_xlfn.XLOOKUP(tblRRData[[#This Row],[Recovery Residence Name/Location]],luLocation[Location],luLocation[Organization],"")</f>
        <v/>
      </c>
      <c r="E134" t="str" cm="1">
        <f t="array" ref="E134">IFERROR(_xlfn.XLOOKUP(tblRRData[[#This Row],[Recovery Residence Name/Location]],luLocation[[#All],[Location]],luLocation[[#All],[Location Code]])&amp;"-"&amp;tblRRData[[#This Row],[Row Number Number]]&amp;"-"&amp;SFY,"")</f>
        <v/>
      </c>
      <c r="F134" s="4"/>
      <c r="G134" s="4"/>
      <c r="H134" s="5"/>
      <c r="I134" s="4"/>
      <c r="J134" s="4"/>
      <c r="K134" s="4"/>
      <c r="L134" s="4"/>
      <c r="M134" s="4"/>
      <c r="N134" s="4"/>
      <c r="O134" s="4"/>
      <c r="P134" s="4"/>
      <c r="Q134" s="4"/>
      <c r="R134" s="4"/>
      <c r="S134" s="4"/>
      <c r="T134" s="4"/>
      <c r="U134" s="4"/>
      <c r="V134" s="4"/>
      <c r="W134" s="4"/>
      <c r="X134" s="4"/>
      <c r="Y134" s="5"/>
      <c r="Z134" s="4"/>
      <c r="AA134" s="5"/>
      <c r="AB134" s="4"/>
      <c r="AC134" s="4"/>
      <c r="AD134" s="4"/>
      <c r="AE134" s="4"/>
      <c r="AF134" s="4"/>
      <c r="AG134" s="4"/>
      <c r="AH134" s="4"/>
      <c r="AI134" s="4"/>
      <c r="AJ134" s="4"/>
      <c r="AK134" s="4"/>
      <c r="AL134" s="4"/>
      <c r="AM134" s="5"/>
      <c r="AN134" s="5"/>
      <c r="AO134" s="5"/>
      <c r="AP134" s="5"/>
      <c r="AQ134" s="4"/>
      <c r="AR134">
        <f>tblRRData[[#This Row],[Departure Date]]-tblRRData[[#This Row],[Intake Date]]</f>
        <v>0</v>
      </c>
      <c r="AS134" t="str">
        <f>IF(tblRRData[[#This Row],[Departure Date]]&gt;0,IF(MONTH(tblRRData[[#This Row],[Departure Date]])&lt;4,"Q3",IF(MONTH(tblRRData[[#This Row],[Departure Date]])&lt;7,"Q4",IF(MONTH(tblRRData[[#This Row],[Departure Date]])&lt;10,"Q1","Q2"))),"")</f>
        <v/>
      </c>
    </row>
    <row r="135" spans="3:45" ht="15" customHeight="1" x14ac:dyDescent="0.25">
      <c r="C135" s="4"/>
      <c r="D135" t="str">
        <f>_xlfn.XLOOKUP(tblRRData[[#This Row],[Recovery Residence Name/Location]],luLocation[Location],luLocation[Organization],"")</f>
        <v/>
      </c>
      <c r="E135" t="str" cm="1">
        <f t="array" ref="E135">IFERROR(_xlfn.XLOOKUP(tblRRData[[#This Row],[Recovery Residence Name/Location]],luLocation[[#All],[Location]],luLocation[[#All],[Location Code]])&amp;"-"&amp;tblRRData[[#This Row],[Row Number Number]]&amp;"-"&amp;SFY,"")</f>
        <v/>
      </c>
      <c r="F135" s="4"/>
      <c r="G135" s="4"/>
      <c r="H135" s="5"/>
      <c r="I135" s="4"/>
      <c r="J135" s="4"/>
      <c r="K135" s="4"/>
      <c r="L135" s="4"/>
      <c r="M135" s="4"/>
      <c r="N135" s="4"/>
      <c r="O135" s="4"/>
      <c r="P135" s="4"/>
      <c r="Q135" s="4"/>
      <c r="R135" s="4"/>
      <c r="S135" s="4"/>
      <c r="T135" s="4"/>
      <c r="U135" s="4"/>
      <c r="V135" s="4"/>
      <c r="W135" s="4"/>
      <c r="X135" s="4"/>
      <c r="Y135" s="5"/>
      <c r="Z135" s="4"/>
      <c r="AA135" s="5"/>
      <c r="AB135" s="4"/>
      <c r="AC135" s="4"/>
      <c r="AD135" s="4"/>
      <c r="AE135" s="4"/>
      <c r="AF135" s="4"/>
      <c r="AG135" s="4"/>
      <c r="AH135" s="4"/>
      <c r="AI135" s="4"/>
      <c r="AJ135" s="4"/>
      <c r="AK135" s="4"/>
      <c r="AL135" s="4"/>
      <c r="AM135" s="5"/>
      <c r="AN135" s="5"/>
      <c r="AO135" s="5"/>
      <c r="AP135" s="5"/>
      <c r="AQ135" s="4"/>
      <c r="AR135">
        <f>tblRRData[[#This Row],[Departure Date]]-tblRRData[[#This Row],[Intake Date]]</f>
        <v>0</v>
      </c>
      <c r="AS135" t="str">
        <f>IF(tblRRData[[#This Row],[Departure Date]]&gt;0,IF(MONTH(tblRRData[[#This Row],[Departure Date]])&lt;4,"Q3",IF(MONTH(tblRRData[[#This Row],[Departure Date]])&lt;7,"Q4",IF(MONTH(tblRRData[[#This Row],[Departure Date]])&lt;10,"Q1","Q2"))),"")</f>
        <v/>
      </c>
    </row>
    <row r="136" spans="3:45" ht="15" customHeight="1" x14ac:dyDescent="0.25">
      <c r="C136" s="4"/>
      <c r="D136" t="str">
        <f>_xlfn.XLOOKUP(tblRRData[[#This Row],[Recovery Residence Name/Location]],luLocation[Location],luLocation[Organization],"")</f>
        <v/>
      </c>
      <c r="E136" t="str" cm="1">
        <f t="array" ref="E136">IFERROR(_xlfn.XLOOKUP(tblRRData[[#This Row],[Recovery Residence Name/Location]],luLocation[[#All],[Location]],luLocation[[#All],[Location Code]])&amp;"-"&amp;tblRRData[[#This Row],[Row Number Number]]&amp;"-"&amp;SFY,"")</f>
        <v/>
      </c>
      <c r="F136" s="4"/>
      <c r="G136" s="4"/>
      <c r="H136" s="5"/>
      <c r="I136" s="4"/>
      <c r="J136" s="4"/>
      <c r="K136" s="4"/>
      <c r="L136" s="4"/>
      <c r="M136" s="4"/>
      <c r="N136" s="4"/>
      <c r="O136" s="4"/>
      <c r="P136" s="4"/>
      <c r="Q136" s="4"/>
      <c r="R136" s="4"/>
      <c r="S136" s="4"/>
      <c r="T136" s="4"/>
      <c r="U136" s="4"/>
      <c r="V136" s="4"/>
      <c r="W136" s="4"/>
      <c r="X136" s="4"/>
      <c r="Y136" s="5"/>
      <c r="Z136" s="4"/>
      <c r="AA136" s="5"/>
      <c r="AB136" s="4"/>
      <c r="AC136" s="4"/>
      <c r="AD136" s="4"/>
      <c r="AE136" s="4"/>
      <c r="AF136" s="4"/>
      <c r="AG136" s="4"/>
      <c r="AH136" s="4"/>
      <c r="AI136" s="4"/>
      <c r="AJ136" s="4"/>
      <c r="AK136" s="4"/>
      <c r="AL136" s="4"/>
      <c r="AM136" s="5"/>
      <c r="AN136" s="5"/>
      <c r="AO136" s="5"/>
      <c r="AP136" s="5"/>
      <c r="AQ136" s="4"/>
      <c r="AR136">
        <f>tblRRData[[#This Row],[Departure Date]]-tblRRData[[#This Row],[Intake Date]]</f>
        <v>0</v>
      </c>
      <c r="AS136" t="str">
        <f>IF(tblRRData[[#This Row],[Departure Date]]&gt;0,IF(MONTH(tblRRData[[#This Row],[Departure Date]])&lt;4,"Q3",IF(MONTH(tblRRData[[#This Row],[Departure Date]])&lt;7,"Q4",IF(MONTH(tblRRData[[#This Row],[Departure Date]])&lt;10,"Q1","Q2"))),"")</f>
        <v/>
      </c>
    </row>
    <row r="137" spans="3:45" ht="15" customHeight="1" x14ac:dyDescent="0.25">
      <c r="C137" s="4"/>
      <c r="D137" t="str">
        <f>_xlfn.XLOOKUP(tblRRData[[#This Row],[Recovery Residence Name/Location]],luLocation[Location],luLocation[Organization],"")</f>
        <v/>
      </c>
      <c r="E137" t="str" cm="1">
        <f t="array" ref="E137">IFERROR(_xlfn.XLOOKUP(tblRRData[[#This Row],[Recovery Residence Name/Location]],luLocation[[#All],[Location]],luLocation[[#All],[Location Code]])&amp;"-"&amp;tblRRData[[#This Row],[Row Number Number]]&amp;"-"&amp;SFY,"")</f>
        <v/>
      </c>
      <c r="F137" s="4"/>
      <c r="G137" s="4"/>
      <c r="H137" s="5"/>
      <c r="I137" s="4"/>
      <c r="J137" s="4"/>
      <c r="K137" s="4"/>
      <c r="L137" s="4"/>
      <c r="M137" s="4"/>
      <c r="N137" s="4"/>
      <c r="O137" s="4"/>
      <c r="P137" s="4"/>
      <c r="Q137" s="4"/>
      <c r="R137" s="4"/>
      <c r="S137" s="4"/>
      <c r="T137" s="4"/>
      <c r="U137" s="4"/>
      <c r="V137" s="4"/>
      <c r="W137" s="4"/>
      <c r="X137" s="4"/>
      <c r="Y137" s="5"/>
      <c r="Z137" s="4"/>
      <c r="AA137" s="5"/>
      <c r="AB137" s="4"/>
      <c r="AC137" s="4"/>
      <c r="AD137" s="4"/>
      <c r="AE137" s="4"/>
      <c r="AF137" s="4"/>
      <c r="AG137" s="4"/>
      <c r="AH137" s="4"/>
      <c r="AI137" s="4"/>
      <c r="AJ137" s="4"/>
      <c r="AK137" s="4"/>
      <c r="AL137" s="4"/>
      <c r="AM137" s="5"/>
      <c r="AN137" s="5"/>
      <c r="AO137" s="5"/>
      <c r="AP137" s="5"/>
      <c r="AQ137" s="4"/>
      <c r="AR137">
        <f>tblRRData[[#This Row],[Departure Date]]-tblRRData[[#This Row],[Intake Date]]</f>
        <v>0</v>
      </c>
      <c r="AS137" t="str">
        <f>IF(tblRRData[[#This Row],[Departure Date]]&gt;0,IF(MONTH(tblRRData[[#This Row],[Departure Date]])&lt;4,"Q3",IF(MONTH(tblRRData[[#This Row],[Departure Date]])&lt;7,"Q4",IF(MONTH(tblRRData[[#This Row],[Departure Date]])&lt;10,"Q1","Q2"))),"")</f>
        <v/>
      </c>
    </row>
    <row r="138" spans="3:45" ht="15" customHeight="1" x14ac:dyDescent="0.25">
      <c r="C138" s="4"/>
      <c r="D138" t="str">
        <f>_xlfn.XLOOKUP(tblRRData[[#This Row],[Recovery Residence Name/Location]],luLocation[Location],luLocation[Organization],"")</f>
        <v/>
      </c>
      <c r="E138" t="str" cm="1">
        <f t="array" ref="E138">IFERROR(_xlfn.XLOOKUP(tblRRData[[#This Row],[Recovery Residence Name/Location]],luLocation[[#All],[Location]],luLocation[[#All],[Location Code]])&amp;"-"&amp;tblRRData[[#This Row],[Row Number Number]]&amp;"-"&amp;SFY,"")</f>
        <v/>
      </c>
      <c r="F138" s="4"/>
      <c r="G138" s="4"/>
      <c r="H138" s="5"/>
      <c r="I138" s="4"/>
      <c r="J138" s="4"/>
      <c r="K138" s="4"/>
      <c r="L138" s="4"/>
      <c r="M138" s="4"/>
      <c r="N138" s="4"/>
      <c r="O138" s="4"/>
      <c r="P138" s="4"/>
      <c r="Q138" s="4"/>
      <c r="R138" s="4"/>
      <c r="S138" s="4"/>
      <c r="T138" s="4"/>
      <c r="U138" s="4"/>
      <c r="V138" s="4"/>
      <c r="W138" s="4"/>
      <c r="X138" s="4"/>
      <c r="Y138" s="5"/>
      <c r="Z138" s="4"/>
      <c r="AA138" s="5"/>
      <c r="AB138" s="4"/>
      <c r="AC138" s="4"/>
      <c r="AD138" s="4"/>
      <c r="AE138" s="4"/>
      <c r="AF138" s="4"/>
      <c r="AG138" s="4"/>
      <c r="AH138" s="4"/>
      <c r="AI138" s="4"/>
      <c r="AJ138" s="4"/>
      <c r="AK138" s="4"/>
      <c r="AL138" s="4"/>
      <c r="AM138" s="5"/>
      <c r="AN138" s="5"/>
      <c r="AO138" s="5"/>
      <c r="AP138" s="5"/>
      <c r="AQ138" s="4"/>
      <c r="AR138">
        <f>tblRRData[[#This Row],[Departure Date]]-tblRRData[[#This Row],[Intake Date]]</f>
        <v>0</v>
      </c>
      <c r="AS138" t="str">
        <f>IF(tblRRData[[#This Row],[Departure Date]]&gt;0,IF(MONTH(tblRRData[[#This Row],[Departure Date]])&lt;4,"Q3",IF(MONTH(tblRRData[[#This Row],[Departure Date]])&lt;7,"Q4",IF(MONTH(tblRRData[[#This Row],[Departure Date]])&lt;10,"Q1","Q2"))),"")</f>
        <v/>
      </c>
    </row>
    <row r="139" spans="3:45" ht="15" customHeight="1" x14ac:dyDescent="0.25">
      <c r="C139" s="4"/>
      <c r="D139" t="str">
        <f>_xlfn.XLOOKUP(tblRRData[[#This Row],[Recovery Residence Name/Location]],luLocation[Location],luLocation[Organization],"")</f>
        <v/>
      </c>
      <c r="E139" t="str" cm="1">
        <f t="array" ref="E139">IFERROR(_xlfn.XLOOKUP(tblRRData[[#This Row],[Recovery Residence Name/Location]],luLocation[[#All],[Location]],luLocation[[#All],[Location Code]])&amp;"-"&amp;tblRRData[[#This Row],[Row Number Number]]&amp;"-"&amp;SFY,"")</f>
        <v/>
      </c>
      <c r="F139" s="4"/>
      <c r="G139" s="4"/>
      <c r="H139" s="5"/>
      <c r="I139" s="4"/>
      <c r="J139" s="4"/>
      <c r="K139" s="4"/>
      <c r="L139" s="4"/>
      <c r="M139" s="4"/>
      <c r="N139" s="4"/>
      <c r="O139" s="4"/>
      <c r="P139" s="4"/>
      <c r="Q139" s="4"/>
      <c r="R139" s="4"/>
      <c r="S139" s="4"/>
      <c r="T139" s="4"/>
      <c r="U139" s="4"/>
      <c r="V139" s="4"/>
      <c r="W139" s="4"/>
      <c r="X139" s="4"/>
      <c r="Y139" s="5"/>
      <c r="Z139" s="4"/>
      <c r="AA139" s="5"/>
      <c r="AB139" s="4"/>
      <c r="AC139" s="4"/>
      <c r="AD139" s="4"/>
      <c r="AE139" s="4"/>
      <c r="AF139" s="4"/>
      <c r="AG139" s="4"/>
      <c r="AH139" s="4"/>
      <c r="AI139" s="4"/>
      <c r="AJ139" s="4"/>
      <c r="AK139" s="4"/>
      <c r="AL139" s="4"/>
      <c r="AM139" s="5"/>
      <c r="AN139" s="5"/>
      <c r="AO139" s="5"/>
      <c r="AP139" s="5"/>
      <c r="AQ139" s="4"/>
      <c r="AR139">
        <f>tblRRData[[#This Row],[Departure Date]]-tblRRData[[#This Row],[Intake Date]]</f>
        <v>0</v>
      </c>
      <c r="AS139" t="str">
        <f>IF(tblRRData[[#This Row],[Departure Date]]&gt;0,IF(MONTH(tblRRData[[#This Row],[Departure Date]])&lt;4,"Q3",IF(MONTH(tblRRData[[#This Row],[Departure Date]])&lt;7,"Q4",IF(MONTH(tblRRData[[#This Row],[Departure Date]])&lt;10,"Q1","Q2"))),"")</f>
        <v/>
      </c>
    </row>
    <row r="140" spans="3:45" ht="15" customHeight="1" x14ac:dyDescent="0.25">
      <c r="C140" s="4"/>
      <c r="D140" t="str">
        <f>_xlfn.XLOOKUP(tblRRData[[#This Row],[Recovery Residence Name/Location]],luLocation[Location],luLocation[Organization],"")</f>
        <v/>
      </c>
      <c r="E140" t="str" cm="1">
        <f t="array" ref="E140">IFERROR(_xlfn.XLOOKUP(tblRRData[[#This Row],[Recovery Residence Name/Location]],luLocation[[#All],[Location]],luLocation[[#All],[Location Code]])&amp;"-"&amp;tblRRData[[#This Row],[Row Number Number]]&amp;"-"&amp;SFY,"")</f>
        <v/>
      </c>
      <c r="F140" s="4"/>
      <c r="G140" s="4"/>
      <c r="H140" s="5"/>
      <c r="I140" s="4"/>
      <c r="J140" s="4"/>
      <c r="K140" s="4"/>
      <c r="L140" s="4"/>
      <c r="M140" s="4"/>
      <c r="N140" s="4"/>
      <c r="O140" s="4"/>
      <c r="P140" s="4"/>
      <c r="Q140" s="4"/>
      <c r="R140" s="4"/>
      <c r="S140" s="4"/>
      <c r="T140" s="4"/>
      <c r="U140" s="4"/>
      <c r="V140" s="4"/>
      <c r="W140" s="4"/>
      <c r="X140" s="4"/>
      <c r="Y140" s="5"/>
      <c r="Z140" s="4"/>
      <c r="AA140" s="5"/>
      <c r="AB140" s="4"/>
      <c r="AC140" s="4"/>
      <c r="AD140" s="4"/>
      <c r="AE140" s="4"/>
      <c r="AF140" s="4"/>
      <c r="AG140" s="4"/>
      <c r="AH140" s="4"/>
      <c r="AI140" s="4"/>
      <c r="AJ140" s="4"/>
      <c r="AK140" s="4"/>
      <c r="AL140" s="4"/>
      <c r="AM140" s="5"/>
      <c r="AN140" s="5"/>
      <c r="AO140" s="5"/>
      <c r="AP140" s="5"/>
      <c r="AQ140" s="4"/>
      <c r="AR140">
        <f>tblRRData[[#This Row],[Departure Date]]-tblRRData[[#This Row],[Intake Date]]</f>
        <v>0</v>
      </c>
      <c r="AS140" t="str">
        <f>IF(tblRRData[[#This Row],[Departure Date]]&gt;0,IF(MONTH(tblRRData[[#This Row],[Departure Date]])&lt;4,"Q3",IF(MONTH(tblRRData[[#This Row],[Departure Date]])&lt;7,"Q4",IF(MONTH(tblRRData[[#This Row],[Departure Date]])&lt;10,"Q1","Q2"))),"")</f>
        <v/>
      </c>
    </row>
    <row r="141" spans="3:45" ht="15" customHeight="1" x14ac:dyDescent="0.25">
      <c r="C141" s="4"/>
      <c r="D141" t="str">
        <f>_xlfn.XLOOKUP(tblRRData[[#This Row],[Recovery Residence Name/Location]],luLocation[Location],luLocation[Organization],"")</f>
        <v/>
      </c>
      <c r="E141" t="str" cm="1">
        <f t="array" ref="E141">IFERROR(_xlfn.XLOOKUP(tblRRData[[#This Row],[Recovery Residence Name/Location]],luLocation[[#All],[Location]],luLocation[[#All],[Location Code]])&amp;"-"&amp;tblRRData[[#This Row],[Row Number Number]]&amp;"-"&amp;SFY,"")</f>
        <v/>
      </c>
      <c r="F141" s="4"/>
      <c r="G141" s="4"/>
      <c r="H141" s="5"/>
      <c r="I141" s="4"/>
      <c r="J141" s="4"/>
      <c r="K141" s="4"/>
      <c r="L141" s="4"/>
      <c r="M141" s="4"/>
      <c r="N141" s="4"/>
      <c r="O141" s="4"/>
      <c r="P141" s="4"/>
      <c r="Q141" s="4"/>
      <c r="R141" s="4"/>
      <c r="S141" s="4"/>
      <c r="T141" s="4"/>
      <c r="U141" s="4"/>
      <c r="V141" s="4"/>
      <c r="W141" s="4"/>
      <c r="X141" s="4"/>
      <c r="Y141" s="5"/>
      <c r="Z141" s="4"/>
      <c r="AA141" s="5"/>
      <c r="AB141" s="4"/>
      <c r="AC141" s="4"/>
      <c r="AD141" s="4"/>
      <c r="AE141" s="4"/>
      <c r="AF141" s="4"/>
      <c r="AG141" s="4"/>
      <c r="AH141" s="4"/>
      <c r="AI141" s="4"/>
      <c r="AJ141" s="4"/>
      <c r="AK141" s="4"/>
      <c r="AL141" s="4"/>
      <c r="AM141" s="5"/>
      <c r="AN141" s="5"/>
      <c r="AO141" s="5"/>
      <c r="AP141" s="5"/>
      <c r="AQ141" s="4"/>
      <c r="AR141">
        <f>tblRRData[[#This Row],[Departure Date]]-tblRRData[[#This Row],[Intake Date]]</f>
        <v>0</v>
      </c>
      <c r="AS141" t="str">
        <f>IF(tblRRData[[#This Row],[Departure Date]]&gt;0,IF(MONTH(tblRRData[[#This Row],[Departure Date]])&lt;4,"Q3",IF(MONTH(tblRRData[[#This Row],[Departure Date]])&lt;7,"Q4",IF(MONTH(tblRRData[[#This Row],[Departure Date]])&lt;10,"Q1","Q2"))),"")</f>
        <v/>
      </c>
    </row>
    <row r="142" spans="3:45" ht="15" customHeight="1" x14ac:dyDescent="0.25">
      <c r="C142" s="4"/>
      <c r="D142" t="str">
        <f>_xlfn.XLOOKUP(tblRRData[[#This Row],[Recovery Residence Name/Location]],luLocation[Location],luLocation[Organization],"")</f>
        <v/>
      </c>
      <c r="E142" t="str" cm="1">
        <f t="array" ref="E142">IFERROR(_xlfn.XLOOKUP(tblRRData[[#This Row],[Recovery Residence Name/Location]],luLocation[[#All],[Location]],luLocation[[#All],[Location Code]])&amp;"-"&amp;tblRRData[[#This Row],[Row Number Number]]&amp;"-"&amp;SFY,"")</f>
        <v/>
      </c>
      <c r="F142" s="4"/>
      <c r="G142" s="4"/>
      <c r="H142" s="5"/>
      <c r="I142" s="4"/>
      <c r="J142" s="4"/>
      <c r="K142" s="4"/>
      <c r="L142" s="4"/>
      <c r="M142" s="4"/>
      <c r="N142" s="4"/>
      <c r="O142" s="4"/>
      <c r="P142" s="4"/>
      <c r="Q142" s="4"/>
      <c r="R142" s="4"/>
      <c r="S142" s="4"/>
      <c r="T142" s="4"/>
      <c r="U142" s="4"/>
      <c r="V142" s="4"/>
      <c r="W142" s="4"/>
      <c r="X142" s="4"/>
      <c r="Y142" s="5"/>
      <c r="Z142" s="4"/>
      <c r="AA142" s="5"/>
      <c r="AB142" s="4"/>
      <c r="AC142" s="4"/>
      <c r="AD142" s="4"/>
      <c r="AE142" s="4"/>
      <c r="AF142" s="4"/>
      <c r="AG142" s="4"/>
      <c r="AH142" s="4"/>
      <c r="AI142" s="4"/>
      <c r="AJ142" s="4"/>
      <c r="AK142" s="4"/>
      <c r="AL142" s="4"/>
      <c r="AM142" s="5"/>
      <c r="AN142" s="5"/>
      <c r="AO142" s="5"/>
      <c r="AP142" s="5"/>
      <c r="AQ142" s="4"/>
      <c r="AR142">
        <f>tblRRData[[#This Row],[Departure Date]]-tblRRData[[#This Row],[Intake Date]]</f>
        <v>0</v>
      </c>
      <c r="AS142" t="str">
        <f>IF(tblRRData[[#This Row],[Departure Date]]&gt;0,IF(MONTH(tblRRData[[#This Row],[Departure Date]])&lt;4,"Q3",IF(MONTH(tblRRData[[#This Row],[Departure Date]])&lt;7,"Q4",IF(MONTH(tblRRData[[#This Row],[Departure Date]])&lt;10,"Q1","Q2"))),"")</f>
        <v/>
      </c>
    </row>
    <row r="143" spans="3:45" ht="15" customHeight="1" x14ac:dyDescent="0.25">
      <c r="C143" s="4"/>
      <c r="D143" t="str">
        <f>_xlfn.XLOOKUP(tblRRData[[#This Row],[Recovery Residence Name/Location]],luLocation[Location],luLocation[Organization],"")</f>
        <v/>
      </c>
      <c r="E143" t="str" cm="1">
        <f t="array" ref="E143">IFERROR(_xlfn.XLOOKUP(tblRRData[[#This Row],[Recovery Residence Name/Location]],luLocation[[#All],[Location]],luLocation[[#All],[Location Code]])&amp;"-"&amp;tblRRData[[#This Row],[Row Number Number]]&amp;"-"&amp;SFY,"")</f>
        <v/>
      </c>
      <c r="F143" s="4"/>
      <c r="G143" s="4"/>
      <c r="H143" s="5"/>
      <c r="I143" s="4"/>
      <c r="J143" s="4"/>
      <c r="K143" s="4"/>
      <c r="L143" s="4"/>
      <c r="M143" s="4"/>
      <c r="N143" s="4"/>
      <c r="O143" s="4"/>
      <c r="P143" s="4"/>
      <c r="Q143" s="4"/>
      <c r="R143" s="4"/>
      <c r="S143" s="4"/>
      <c r="T143" s="4"/>
      <c r="U143" s="4"/>
      <c r="V143" s="4"/>
      <c r="W143" s="4"/>
      <c r="X143" s="4"/>
      <c r="Y143" s="5"/>
      <c r="Z143" s="4"/>
      <c r="AA143" s="5"/>
      <c r="AB143" s="4"/>
      <c r="AC143" s="4"/>
      <c r="AD143" s="4"/>
      <c r="AE143" s="4"/>
      <c r="AF143" s="4"/>
      <c r="AG143" s="4"/>
      <c r="AH143" s="4"/>
      <c r="AI143" s="4"/>
      <c r="AJ143" s="4"/>
      <c r="AK143" s="4"/>
      <c r="AL143" s="4"/>
      <c r="AM143" s="5"/>
      <c r="AN143" s="5"/>
      <c r="AO143" s="5"/>
      <c r="AP143" s="5"/>
      <c r="AQ143" s="4"/>
      <c r="AR143">
        <f>tblRRData[[#This Row],[Departure Date]]-tblRRData[[#This Row],[Intake Date]]</f>
        <v>0</v>
      </c>
      <c r="AS143" t="str">
        <f>IF(tblRRData[[#This Row],[Departure Date]]&gt;0,IF(MONTH(tblRRData[[#This Row],[Departure Date]])&lt;4,"Q3",IF(MONTH(tblRRData[[#This Row],[Departure Date]])&lt;7,"Q4",IF(MONTH(tblRRData[[#This Row],[Departure Date]])&lt;10,"Q1","Q2"))),"")</f>
        <v/>
      </c>
    </row>
    <row r="144" spans="3:45" ht="15" customHeight="1" x14ac:dyDescent="0.25">
      <c r="C144" s="4"/>
      <c r="D144" t="str">
        <f>_xlfn.XLOOKUP(tblRRData[[#This Row],[Recovery Residence Name/Location]],luLocation[Location],luLocation[Organization],"")</f>
        <v/>
      </c>
      <c r="E144" t="str" cm="1">
        <f t="array" ref="E144">IFERROR(_xlfn.XLOOKUP(tblRRData[[#This Row],[Recovery Residence Name/Location]],luLocation[[#All],[Location]],luLocation[[#All],[Location Code]])&amp;"-"&amp;tblRRData[[#This Row],[Row Number Number]]&amp;"-"&amp;SFY,"")</f>
        <v/>
      </c>
      <c r="F144" s="4"/>
      <c r="G144" s="4"/>
      <c r="H144" s="5"/>
      <c r="I144" s="4"/>
      <c r="J144" s="4"/>
      <c r="K144" s="4"/>
      <c r="L144" s="4"/>
      <c r="M144" s="4"/>
      <c r="N144" s="4"/>
      <c r="O144" s="4"/>
      <c r="P144" s="4"/>
      <c r="Q144" s="4"/>
      <c r="R144" s="4"/>
      <c r="S144" s="4"/>
      <c r="T144" s="4"/>
      <c r="U144" s="4"/>
      <c r="V144" s="4"/>
      <c r="W144" s="4"/>
      <c r="X144" s="4"/>
      <c r="Y144" s="5"/>
      <c r="Z144" s="4"/>
      <c r="AA144" s="5"/>
      <c r="AB144" s="4"/>
      <c r="AC144" s="4"/>
      <c r="AD144" s="4"/>
      <c r="AE144" s="4"/>
      <c r="AF144" s="4"/>
      <c r="AG144" s="4"/>
      <c r="AH144" s="4"/>
      <c r="AI144" s="4"/>
      <c r="AJ144" s="4"/>
      <c r="AK144" s="4"/>
      <c r="AL144" s="4"/>
      <c r="AM144" s="5"/>
      <c r="AN144" s="5"/>
      <c r="AO144" s="5"/>
      <c r="AP144" s="5"/>
      <c r="AQ144" s="4"/>
      <c r="AR144">
        <f>tblRRData[[#This Row],[Departure Date]]-tblRRData[[#This Row],[Intake Date]]</f>
        <v>0</v>
      </c>
      <c r="AS144" t="str">
        <f>IF(tblRRData[[#This Row],[Departure Date]]&gt;0,IF(MONTH(tblRRData[[#This Row],[Departure Date]])&lt;4,"Q3",IF(MONTH(tblRRData[[#This Row],[Departure Date]])&lt;7,"Q4",IF(MONTH(tblRRData[[#This Row],[Departure Date]])&lt;10,"Q1","Q2"))),"")</f>
        <v/>
      </c>
    </row>
    <row r="145" spans="3:45" ht="15" customHeight="1" x14ac:dyDescent="0.25">
      <c r="C145" s="4"/>
      <c r="D145" t="str">
        <f>_xlfn.XLOOKUP(tblRRData[[#This Row],[Recovery Residence Name/Location]],luLocation[Location],luLocation[Organization],"")</f>
        <v/>
      </c>
      <c r="E145" t="str" cm="1">
        <f t="array" ref="E145">IFERROR(_xlfn.XLOOKUP(tblRRData[[#This Row],[Recovery Residence Name/Location]],luLocation[[#All],[Location]],luLocation[[#All],[Location Code]])&amp;"-"&amp;tblRRData[[#This Row],[Row Number Number]]&amp;"-"&amp;SFY,"")</f>
        <v/>
      </c>
      <c r="F145" s="4"/>
      <c r="G145" s="4"/>
      <c r="H145" s="5"/>
      <c r="I145" s="4"/>
      <c r="J145" s="4"/>
      <c r="K145" s="4"/>
      <c r="L145" s="4"/>
      <c r="M145" s="4"/>
      <c r="N145" s="4"/>
      <c r="O145" s="4"/>
      <c r="P145" s="4"/>
      <c r="Q145" s="4"/>
      <c r="R145" s="4"/>
      <c r="S145" s="4"/>
      <c r="T145" s="4"/>
      <c r="U145" s="4"/>
      <c r="V145" s="4"/>
      <c r="W145" s="4"/>
      <c r="X145" s="4"/>
      <c r="Y145" s="5"/>
      <c r="Z145" s="4"/>
      <c r="AA145" s="5"/>
      <c r="AB145" s="4"/>
      <c r="AC145" s="4"/>
      <c r="AD145" s="4"/>
      <c r="AE145" s="4"/>
      <c r="AF145" s="4"/>
      <c r="AG145" s="4"/>
      <c r="AH145" s="4"/>
      <c r="AI145" s="4"/>
      <c r="AJ145" s="4"/>
      <c r="AK145" s="4"/>
      <c r="AL145" s="4"/>
      <c r="AM145" s="5"/>
      <c r="AN145" s="5"/>
      <c r="AO145" s="5"/>
      <c r="AP145" s="5"/>
      <c r="AQ145" s="4"/>
      <c r="AR145">
        <f>tblRRData[[#This Row],[Departure Date]]-tblRRData[[#This Row],[Intake Date]]</f>
        <v>0</v>
      </c>
      <c r="AS145" t="str">
        <f>IF(tblRRData[[#This Row],[Departure Date]]&gt;0,IF(MONTH(tblRRData[[#This Row],[Departure Date]])&lt;4,"Q3",IF(MONTH(tblRRData[[#This Row],[Departure Date]])&lt;7,"Q4",IF(MONTH(tblRRData[[#This Row],[Departure Date]])&lt;10,"Q1","Q2"))),"")</f>
        <v/>
      </c>
    </row>
    <row r="146" spans="3:45" ht="15" customHeight="1" x14ac:dyDescent="0.25">
      <c r="C146" s="4"/>
      <c r="D146" t="str">
        <f>_xlfn.XLOOKUP(tblRRData[[#This Row],[Recovery Residence Name/Location]],luLocation[Location],luLocation[Organization],"")</f>
        <v/>
      </c>
      <c r="E146" t="str" cm="1">
        <f t="array" ref="E146">IFERROR(_xlfn.XLOOKUP(tblRRData[[#This Row],[Recovery Residence Name/Location]],luLocation[[#All],[Location]],luLocation[[#All],[Location Code]])&amp;"-"&amp;tblRRData[[#This Row],[Row Number Number]]&amp;"-"&amp;SFY,"")</f>
        <v/>
      </c>
      <c r="F146" s="4"/>
      <c r="G146" s="4"/>
      <c r="H146" s="5"/>
      <c r="I146" s="4"/>
      <c r="J146" s="4"/>
      <c r="K146" s="4"/>
      <c r="L146" s="4"/>
      <c r="M146" s="4"/>
      <c r="N146" s="4"/>
      <c r="O146" s="4"/>
      <c r="P146" s="4"/>
      <c r="Q146" s="4"/>
      <c r="R146" s="4"/>
      <c r="S146" s="4"/>
      <c r="T146" s="4"/>
      <c r="U146" s="4"/>
      <c r="V146" s="4"/>
      <c r="W146" s="4"/>
      <c r="X146" s="4"/>
      <c r="Y146" s="5"/>
      <c r="Z146" s="4"/>
      <c r="AA146" s="5"/>
      <c r="AB146" s="4"/>
      <c r="AC146" s="4"/>
      <c r="AD146" s="4"/>
      <c r="AE146" s="4"/>
      <c r="AF146" s="4"/>
      <c r="AG146" s="4"/>
      <c r="AH146" s="4"/>
      <c r="AI146" s="4"/>
      <c r="AJ146" s="4"/>
      <c r="AK146" s="4"/>
      <c r="AL146" s="4"/>
      <c r="AM146" s="5"/>
      <c r="AN146" s="5"/>
      <c r="AO146" s="5"/>
      <c r="AP146" s="5"/>
      <c r="AQ146" s="4"/>
      <c r="AR146">
        <f>tblRRData[[#This Row],[Departure Date]]-tblRRData[[#This Row],[Intake Date]]</f>
        <v>0</v>
      </c>
      <c r="AS146" t="str">
        <f>IF(tblRRData[[#This Row],[Departure Date]]&gt;0,IF(MONTH(tblRRData[[#This Row],[Departure Date]])&lt;4,"Q3",IF(MONTH(tblRRData[[#This Row],[Departure Date]])&lt;7,"Q4",IF(MONTH(tblRRData[[#This Row],[Departure Date]])&lt;10,"Q1","Q2"))),"")</f>
        <v/>
      </c>
    </row>
    <row r="147" spans="3:45" ht="15" customHeight="1" x14ac:dyDescent="0.25">
      <c r="C147" s="4"/>
      <c r="D147" t="str">
        <f>_xlfn.XLOOKUP(tblRRData[[#This Row],[Recovery Residence Name/Location]],luLocation[Location],luLocation[Organization],"")</f>
        <v/>
      </c>
      <c r="E147" t="str" cm="1">
        <f t="array" ref="E147">IFERROR(_xlfn.XLOOKUP(tblRRData[[#This Row],[Recovery Residence Name/Location]],luLocation[[#All],[Location]],luLocation[[#All],[Location Code]])&amp;"-"&amp;tblRRData[[#This Row],[Row Number Number]]&amp;"-"&amp;SFY,"")</f>
        <v/>
      </c>
      <c r="F147" s="4"/>
      <c r="G147" s="4"/>
      <c r="H147" s="5"/>
      <c r="I147" s="4"/>
      <c r="J147" s="4"/>
      <c r="K147" s="4"/>
      <c r="L147" s="4"/>
      <c r="M147" s="4"/>
      <c r="N147" s="4"/>
      <c r="O147" s="4"/>
      <c r="P147" s="4"/>
      <c r="Q147" s="4"/>
      <c r="R147" s="4"/>
      <c r="S147" s="4"/>
      <c r="T147" s="4"/>
      <c r="U147" s="4"/>
      <c r="V147" s="4"/>
      <c r="W147" s="4"/>
      <c r="X147" s="4"/>
      <c r="Y147" s="5"/>
      <c r="Z147" s="4"/>
      <c r="AA147" s="5"/>
      <c r="AB147" s="4"/>
      <c r="AC147" s="4"/>
      <c r="AD147" s="4"/>
      <c r="AE147" s="4"/>
      <c r="AF147" s="4"/>
      <c r="AG147" s="4"/>
      <c r="AH147" s="4"/>
      <c r="AI147" s="4"/>
      <c r="AJ147" s="4"/>
      <c r="AK147" s="4"/>
      <c r="AL147" s="4"/>
      <c r="AM147" s="5"/>
      <c r="AN147" s="5"/>
      <c r="AO147" s="5"/>
      <c r="AP147" s="5"/>
      <c r="AQ147" s="4"/>
      <c r="AR147">
        <f>tblRRData[[#This Row],[Departure Date]]-tblRRData[[#This Row],[Intake Date]]</f>
        <v>0</v>
      </c>
      <c r="AS147" t="str">
        <f>IF(tblRRData[[#This Row],[Departure Date]]&gt;0,IF(MONTH(tblRRData[[#This Row],[Departure Date]])&lt;4,"Q3",IF(MONTH(tblRRData[[#This Row],[Departure Date]])&lt;7,"Q4",IF(MONTH(tblRRData[[#This Row],[Departure Date]])&lt;10,"Q1","Q2"))),"")</f>
        <v/>
      </c>
    </row>
    <row r="148" spans="3:45" ht="15" customHeight="1" x14ac:dyDescent="0.25">
      <c r="C148" s="4"/>
      <c r="D148" t="str">
        <f>_xlfn.XLOOKUP(tblRRData[[#This Row],[Recovery Residence Name/Location]],luLocation[Location],luLocation[Organization],"")</f>
        <v/>
      </c>
      <c r="E148" t="str" cm="1">
        <f t="array" ref="E148">IFERROR(_xlfn.XLOOKUP(tblRRData[[#This Row],[Recovery Residence Name/Location]],luLocation[[#All],[Location]],luLocation[[#All],[Location Code]])&amp;"-"&amp;tblRRData[[#This Row],[Row Number Number]]&amp;"-"&amp;SFY,"")</f>
        <v/>
      </c>
      <c r="F148" s="4"/>
      <c r="G148" s="4"/>
      <c r="H148" s="5"/>
      <c r="I148" s="4"/>
      <c r="J148" s="4"/>
      <c r="K148" s="4"/>
      <c r="L148" s="4"/>
      <c r="M148" s="4"/>
      <c r="N148" s="4"/>
      <c r="O148" s="4"/>
      <c r="P148" s="4"/>
      <c r="Q148" s="4"/>
      <c r="R148" s="4"/>
      <c r="S148" s="4"/>
      <c r="T148" s="4"/>
      <c r="U148" s="4"/>
      <c r="V148" s="4"/>
      <c r="W148" s="4"/>
      <c r="X148" s="4"/>
      <c r="Y148" s="5"/>
      <c r="Z148" s="4"/>
      <c r="AA148" s="5"/>
      <c r="AB148" s="4"/>
      <c r="AC148" s="4"/>
      <c r="AD148" s="4"/>
      <c r="AE148" s="4"/>
      <c r="AF148" s="4"/>
      <c r="AG148" s="4"/>
      <c r="AH148" s="4"/>
      <c r="AI148" s="4"/>
      <c r="AJ148" s="4"/>
      <c r="AK148" s="4"/>
      <c r="AL148" s="4"/>
      <c r="AM148" s="5"/>
      <c r="AN148" s="5"/>
      <c r="AO148" s="5"/>
      <c r="AP148" s="5"/>
      <c r="AQ148" s="4"/>
      <c r="AR148">
        <f>tblRRData[[#This Row],[Departure Date]]-tblRRData[[#This Row],[Intake Date]]</f>
        <v>0</v>
      </c>
      <c r="AS148" t="str">
        <f>IF(tblRRData[[#This Row],[Departure Date]]&gt;0,IF(MONTH(tblRRData[[#This Row],[Departure Date]])&lt;4,"Q3",IF(MONTH(tblRRData[[#This Row],[Departure Date]])&lt;7,"Q4",IF(MONTH(tblRRData[[#This Row],[Departure Date]])&lt;10,"Q1","Q2"))),"")</f>
        <v/>
      </c>
    </row>
    <row r="149" spans="3:45" ht="15" customHeight="1" x14ac:dyDescent="0.25">
      <c r="C149" s="4"/>
      <c r="D149" t="str">
        <f>_xlfn.XLOOKUP(tblRRData[[#This Row],[Recovery Residence Name/Location]],luLocation[Location],luLocation[Organization],"")</f>
        <v/>
      </c>
      <c r="E149" t="str" cm="1">
        <f t="array" ref="E149">IFERROR(_xlfn.XLOOKUP(tblRRData[[#This Row],[Recovery Residence Name/Location]],luLocation[[#All],[Location]],luLocation[[#All],[Location Code]])&amp;"-"&amp;tblRRData[[#This Row],[Row Number Number]]&amp;"-"&amp;SFY,"")</f>
        <v/>
      </c>
      <c r="F149" s="4"/>
      <c r="G149" s="4"/>
      <c r="H149" s="5"/>
      <c r="I149" s="4"/>
      <c r="J149" s="4"/>
      <c r="K149" s="4"/>
      <c r="L149" s="4"/>
      <c r="M149" s="4"/>
      <c r="N149" s="4"/>
      <c r="O149" s="4"/>
      <c r="P149" s="4"/>
      <c r="Q149" s="4"/>
      <c r="R149" s="4"/>
      <c r="S149" s="4"/>
      <c r="T149" s="4"/>
      <c r="U149" s="4"/>
      <c r="V149" s="4"/>
      <c r="W149" s="4"/>
      <c r="X149" s="4"/>
      <c r="Y149" s="5"/>
      <c r="Z149" s="4"/>
      <c r="AA149" s="5"/>
      <c r="AB149" s="4"/>
      <c r="AC149" s="4"/>
      <c r="AD149" s="4"/>
      <c r="AE149" s="4"/>
      <c r="AF149" s="4"/>
      <c r="AG149" s="4"/>
      <c r="AH149" s="4"/>
      <c r="AI149" s="4"/>
      <c r="AJ149" s="4"/>
      <c r="AK149" s="4"/>
      <c r="AL149" s="4"/>
      <c r="AM149" s="5"/>
      <c r="AN149" s="5"/>
      <c r="AO149" s="5"/>
      <c r="AP149" s="5"/>
      <c r="AQ149" s="4"/>
      <c r="AR149">
        <f>tblRRData[[#This Row],[Departure Date]]-tblRRData[[#This Row],[Intake Date]]</f>
        <v>0</v>
      </c>
      <c r="AS149" t="str">
        <f>IF(tblRRData[[#This Row],[Departure Date]]&gt;0,IF(MONTH(tblRRData[[#This Row],[Departure Date]])&lt;4,"Q3",IF(MONTH(tblRRData[[#This Row],[Departure Date]])&lt;7,"Q4",IF(MONTH(tblRRData[[#This Row],[Departure Date]])&lt;10,"Q1","Q2"))),"")</f>
        <v/>
      </c>
    </row>
    <row r="150" spans="3:45" ht="15" customHeight="1" x14ac:dyDescent="0.25">
      <c r="C150" s="4"/>
      <c r="D150" t="str">
        <f>_xlfn.XLOOKUP(tblRRData[[#This Row],[Recovery Residence Name/Location]],luLocation[Location],luLocation[Organization],"")</f>
        <v/>
      </c>
      <c r="E150" t="str" cm="1">
        <f t="array" ref="E150">IFERROR(_xlfn.XLOOKUP(tblRRData[[#This Row],[Recovery Residence Name/Location]],luLocation[[#All],[Location]],luLocation[[#All],[Location Code]])&amp;"-"&amp;tblRRData[[#This Row],[Row Number Number]]&amp;"-"&amp;SFY,"")</f>
        <v/>
      </c>
      <c r="F150" s="4"/>
      <c r="G150" s="4"/>
      <c r="H150" s="5"/>
      <c r="I150" s="4"/>
      <c r="J150" s="4"/>
      <c r="K150" s="4"/>
      <c r="L150" s="4"/>
      <c r="M150" s="4"/>
      <c r="N150" s="4"/>
      <c r="O150" s="4"/>
      <c r="P150" s="4"/>
      <c r="Q150" s="4"/>
      <c r="R150" s="4"/>
      <c r="S150" s="4"/>
      <c r="T150" s="4"/>
      <c r="U150" s="4"/>
      <c r="V150" s="4"/>
      <c r="W150" s="4"/>
      <c r="X150" s="4"/>
      <c r="Y150" s="5"/>
      <c r="Z150" s="4"/>
      <c r="AA150" s="5"/>
      <c r="AB150" s="4"/>
      <c r="AC150" s="4"/>
      <c r="AD150" s="4"/>
      <c r="AE150" s="4"/>
      <c r="AF150" s="4"/>
      <c r="AG150" s="4"/>
      <c r="AH150" s="4"/>
      <c r="AI150" s="4"/>
      <c r="AJ150" s="4"/>
      <c r="AK150" s="4"/>
      <c r="AL150" s="4"/>
      <c r="AM150" s="5"/>
      <c r="AN150" s="5"/>
      <c r="AO150" s="5"/>
      <c r="AP150" s="5"/>
      <c r="AQ150" s="4"/>
      <c r="AR150">
        <f>tblRRData[[#This Row],[Departure Date]]-tblRRData[[#This Row],[Intake Date]]</f>
        <v>0</v>
      </c>
      <c r="AS150" t="str">
        <f>IF(tblRRData[[#This Row],[Departure Date]]&gt;0,IF(MONTH(tblRRData[[#This Row],[Departure Date]])&lt;4,"Q3",IF(MONTH(tblRRData[[#This Row],[Departure Date]])&lt;7,"Q4",IF(MONTH(tblRRData[[#This Row],[Departure Date]])&lt;10,"Q1","Q2"))),"")</f>
        <v/>
      </c>
    </row>
    <row r="151" spans="3:45" ht="15" customHeight="1" x14ac:dyDescent="0.25">
      <c r="C151" s="4"/>
      <c r="D151" t="str">
        <f>_xlfn.XLOOKUP(tblRRData[[#This Row],[Recovery Residence Name/Location]],luLocation[Location],luLocation[Organization],"")</f>
        <v/>
      </c>
      <c r="E151" t="str" cm="1">
        <f t="array" ref="E151">IFERROR(_xlfn.XLOOKUP(tblRRData[[#This Row],[Recovery Residence Name/Location]],luLocation[[#All],[Location]],luLocation[[#All],[Location Code]])&amp;"-"&amp;tblRRData[[#This Row],[Row Number Number]]&amp;"-"&amp;SFY,"")</f>
        <v/>
      </c>
      <c r="F151" s="4"/>
      <c r="G151" s="4"/>
      <c r="H151" s="5"/>
      <c r="I151" s="4"/>
      <c r="J151" s="4"/>
      <c r="K151" s="4"/>
      <c r="L151" s="4"/>
      <c r="M151" s="4"/>
      <c r="N151" s="4"/>
      <c r="O151" s="4"/>
      <c r="P151" s="4"/>
      <c r="Q151" s="4"/>
      <c r="R151" s="4"/>
      <c r="S151" s="4"/>
      <c r="T151" s="4"/>
      <c r="U151" s="4"/>
      <c r="V151" s="4"/>
      <c r="W151" s="4"/>
      <c r="X151" s="4"/>
      <c r="Y151" s="5"/>
      <c r="Z151" s="4"/>
      <c r="AA151" s="5"/>
      <c r="AB151" s="4"/>
      <c r="AC151" s="4"/>
      <c r="AD151" s="4"/>
      <c r="AE151" s="4"/>
      <c r="AF151" s="4"/>
      <c r="AG151" s="4"/>
      <c r="AH151" s="4"/>
      <c r="AI151" s="4"/>
      <c r="AJ151" s="4"/>
      <c r="AK151" s="4"/>
      <c r="AL151" s="4"/>
      <c r="AM151" s="5"/>
      <c r="AN151" s="5"/>
      <c r="AO151" s="5"/>
      <c r="AP151" s="5"/>
      <c r="AQ151" s="4"/>
      <c r="AR151">
        <f>tblRRData[[#This Row],[Departure Date]]-tblRRData[[#This Row],[Intake Date]]</f>
        <v>0</v>
      </c>
      <c r="AS151" t="str">
        <f>IF(tblRRData[[#This Row],[Departure Date]]&gt;0,IF(MONTH(tblRRData[[#This Row],[Departure Date]])&lt;4,"Q3",IF(MONTH(tblRRData[[#This Row],[Departure Date]])&lt;7,"Q4",IF(MONTH(tblRRData[[#This Row],[Departure Date]])&lt;10,"Q1","Q2"))),"")</f>
        <v/>
      </c>
    </row>
    <row r="152" spans="3:45" ht="15" customHeight="1" x14ac:dyDescent="0.25">
      <c r="C152" s="4"/>
      <c r="D152" t="str">
        <f>_xlfn.XLOOKUP(tblRRData[[#This Row],[Recovery Residence Name/Location]],luLocation[Location],luLocation[Organization],"")</f>
        <v/>
      </c>
      <c r="E152" t="str" cm="1">
        <f t="array" ref="E152">IFERROR(_xlfn.XLOOKUP(tblRRData[[#This Row],[Recovery Residence Name/Location]],luLocation[[#All],[Location]],luLocation[[#All],[Location Code]])&amp;"-"&amp;tblRRData[[#This Row],[Row Number Number]]&amp;"-"&amp;SFY,"")</f>
        <v/>
      </c>
      <c r="F152" s="4"/>
      <c r="G152" s="4"/>
      <c r="H152" s="5"/>
      <c r="I152" s="4"/>
      <c r="J152" s="4"/>
      <c r="K152" s="4"/>
      <c r="L152" s="4"/>
      <c r="M152" s="4"/>
      <c r="N152" s="4"/>
      <c r="O152" s="4"/>
      <c r="P152" s="4"/>
      <c r="Q152" s="4"/>
      <c r="R152" s="4"/>
      <c r="S152" s="4"/>
      <c r="T152" s="4"/>
      <c r="U152" s="4"/>
      <c r="V152" s="4"/>
      <c r="W152" s="4"/>
      <c r="X152" s="4"/>
      <c r="Y152" s="5"/>
      <c r="Z152" s="4"/>
      <c r="AA152" s="5"/>
      <c r="AB152" s="4"/>
      <c r="AC152" s="4"/>
      <c r="AD152" s="4"/>
      <c r="AE152" s="4"/>
      <c r="AF152" s="4"/>
      <c r="AG152" s="4"/>
      <c r="AH152" s="4"/>
      <c r="AI152" s="4"/>
      <c r="AJ152" s="4"/>
      <c r="AK152" s="4"/>
      <c r="AL152" s="4"/>
      <c r="AM152" s="5"/>
      <c r="AN152" s="5"/>
      <c r="AO152" s="5"/>
      <c r="AP152" s="5"/>
      <c r="AQ152" s="4"/>
      <c r="AR152">
        <f>tblRRData[[#This Row],[Departure Date]]-tblRRData[[#This Row],[Intake Date]]</f>
        <v>0</v>
      </c>
      <c r="AS152" t="str">
        <f>IF(tblRRData[[#This Row],[Departure Date]]&gt;0,IF(MONTH(tblRRData[[#This Row],[Departure Date]])&lt;4,"Q3",IF(MONTH(tblRRData[[#This Row],[Departure Date]])&lt;7,"Q4",IF(MONTH(tblRRData[[#This Row],[Departure Date]])&lt;10,"Q1","Q2"))),"")</f>
        <v/>
      </c>
    </row>
    <row r="153" spans="3:45" ht="15" customHeight="1" x14ac:dyDescent="0.25">
      <c r="C153" s="4"/>
      <c r="D153" t="str">
        <f>_xlfn.XLOOKUP(tblRRData[[#This Row],[Recovery Residence Name/Location]],luLocation[Location],luLocation[Organization],"")</f>
        <v/>
      </c>
      <c r="E153" t="str" cm="1">
        <f t="array" ref="E153">IFERROR(_xlfn.XLOOKUP(tblRRData[[#This Row],[Recovery Residence Name/Location]],luLocation[[#All],[Location]],luLocation[[#All],[Location Code]])&amp;"-"&amp;tblRRData[[#This Row],[Row Number Number]]&amp;"-"&amp;SFY,"")</f>
        <v/>
      </c>
      <c r="F153" s="4"/>
      <c r="G153" s="4"/>
      <c r="H153" s="5"/>
      <c r="I153" s="4"/>
      <c r="J153" s="4"/>
      <c r="K153" s="4"/>
      <c r="L153" s="4"/>
      <c r="M153" s="4"/>
      <c r="N153" s="4"/>
      <c r="O153" s="4"/>
      <c r="P153" s="4"/>
      <c r="Q153" s="4"/>
      <c r="R153" s="4"/>
      <c r="S153" s="4"/>
      <c r="T153" s="4"/>
      <c r="U153" s="4"/>
      <c r="V153" s="4"/>
      <c r="W153" s="4"/>
      <c r="X153" s="4"/>
      <c r="Y153" s="5"/>
      <c r="Z153" s="4"/>
      <c r="AA153" s="5"/>
      <c r="AB153" s="4"/>
      <c r="AC153" s="4"/>
      <c r="AD153" s="4"/>
      <c r="AE153" s="4"/>
      <c r="AF153" s="4"/>
      <c r="AG153" s="4"/>
      <c r="AH153" s="4"/>
      <c r="AI153" s="4"/>
      <c r="AJ153" s="4"/>
      <c r="AK153" s="4"/>
      <c r="AL153" s="4"/>
      <c r="AM153" s="5"/>
      <c r="AN153" s="5"/>
      <c r="AO153" s="5"/>
      <c r="AP153" s="5"/>
      <c r="AQ153" s="4"/>
      <c r="AR153">
        <f>tblRRData[[#This Row],[Departure Date]]-tblRRData[[#This Row],[Intake Date]]</f>
        <v>0</v>
      </c>
      <c r="AS153" t="str">
        <f>IF(tblRRData[[#This Row],[Departure Date]]&gt;0,IF(MONTH(tblRRData[[#This Row],[Departure Date]])&lt;4,"Q3",IF(MONTH(tblRRData[[#This Row],[Departure Date]])&lt;7,"Q4",IF(MONTH(tblRRData[[#This Row],[Departure Date]])&lt;10,"Q1","Q2"))),"")</f>
        <v/>
      </c>
    </row>
    <row r="154" spans="3:45" ht="15" customHeight="1" x14ac:dyDescent="0.25">
      <c r="C154" s="4"/>
      <c r="D154" t="str">
        <f>_xlfn.XLOOKUP(tblRRData[[#This Row],[Recovery Residence Name/Location]],luLocation[Location],luLocation[Organization],"")</f>
        <v/>
      </c>
      <c r="E154" t="str" cm="1">
        <f t="array" ref="E154">IFERROR(_xlfn.XLOOKUP(tblRRData[[#This Row],[Recovery Residence Name/Location]],luLocation[[#All],[Location]],luLocation[[#All],[Location Code]])&amp;"-"&amp;tblRRData[[#This Row],[Row Number Number]]&amp;"-"&amp;SFY,"")</f>
        <v/>
      </c>
      <c r="F154" s="4"/>
      <c r="G154" s="4"/>
      <c r="H154" s="5"/>
      <c r="I154" s="4"/>
      <c r="J154" s="4"/>
      <c r="K154" s="4"/>
      <c r="L154" s="4"/>
      <c r="M154" s="4"/>
      <c r="N154" s="4"/>
      <c r="O154" s="4"/>
      <c r="P154" s="4"/>
      <c r="Q154" s="4"/>
      <c r="R154" s="4"/>
      <c r="S154" s="4"/>
      <c r="T154" s="4"/>
      <c r="U154" s="4"/>
      <c r="V154" s="4"/>
      <c r="W154" s="4"/>
      <c r="X154" s="4"/>
      <c r="Y154" s="5"/>
      <c r="Z154" s="4"/>
      <c r="AA154" s="5"/>
      <c r="AB154" s="4"/>
      <c r="AC154" s="4"/>
      <c r="AD154" s="4"/>
      <c r="AE154" s="4"/>
      <c r="AF154" s="4"/>
      <c r="AG154" s="4"/>
      <c r="AH154" s="4"/>
      <c r="AI154" s="4"/>
      <c r="AJ154" s="4"/>
      <c r="AK154" s="4"/>
      <c r="AL154" s="4"/>
      <c r="AM154" s="5"/>
      <c r="AN154" s="5"/>
      <c r="AO154" s="5"/>
      <c r="AP154" s="5"/>
      <c r="AQ154" s="4"/>
      <c r="AR154">
        <f>tblRRData[[#This Row],[Departure Date]]-tblRRData[[#This Row],[Intake Date]]</f>
        <v>0</v>
      </c>
      <c r="AS154" t="str">
        <f>IF(tblRRData[[#This Row],[Departure Date]]&gt;0,IF(MONTH(tblRRData[[#This Row],[Departure Date]])&lt;4,"Q3",IF(MONTH(tblRRData[[#This Row],[Departure Date]])&lt;7,"Q4",IF(MONTH(tblRRData[[#This Row],[Departure Date]])&lt;10,"Q1","Q2"))),"")</f>
        <v/>
      </c>
    </row>
    <row r="155" spans="3:45" ht="15" customHeight="1" x14ac:dyDescent="0.25">
      <c r="C155" s="4"/>
      <c r="D155" t="str">
        <f>_xlfn.XLOOKUP(tblRRData[[#This Row],[Recovery Residence Name/Location]],luLocation[Location],luLocation[Organization],"")</f>
        <v/>
      </c>
      <c r="E155" t="str" cm="1">
        <f t="array" ref="E155">IFERROR(_xlfn.XLOOKUP(tblRRData[[#This Row],[Recovery Residence Name/Location]],luLocation[[#All],[Location]],luLocation[[#All],[Location Code]])&amp;"-"&amp;tblRRData[[#This Row],[Row Number Number]]&amp;"-"&amp;SFY,"")</f>
        <v/>
      </c>
      <c r="F155" s="4"/>
      <c r="G155" s="4"/>
      <c r="H155" s="5"/>
      <c r="I155" s="4"/>
      <c r="J155" s="4"/>
      <c r="K155" s="4"/>
      <c r="L155" s="4"/>
      <c r="M155" s="4"/>
      <c r="N155" s="4"/>
      <c r="O155" s="4"/>
      <c r="P155" s="4"/>
      <c r="Q155" s="4"/>
      <c r="R155" s="4"/>
      <c r="S155" s="4"/>
      <c r="T155" s="4"/>
      <c r="U155" s="4"/>
      <c r="V155" s="4"/>
      <c r="W155" s="4"/>
      <c r="X155" s="4"/>
      <c r="Y155" s="5"/>
      <c r="Z155" s="4"/>
      <c r="AA155" s="5"/>
      <c r="AB155" s="4"/>
      <c r="AC155" s="4"/>
      <c r="AD155" s="4"/>
      <c r="AE155" s="4"/>
      <c r="AF155" s="4"/>
      <c r="AG155" s="4"/>
      <c r="AH155" s="4"/>
      <c r="AI155" s="4"/>
      <c r="AJ155" s="4"/>
      <c r="AK155" s="4"/>
      <c r="AL155" s="4"/>
      <c r="AM155" s="5"/>
      <c r="AN155" s="5"/>
      <c r="AO155" s="5"/>
      <c r="AP155" s="5"/>
      <c r="AQ155" s="4"/>
      <c r="AR155">
        <f>tblRRData[[#This Row],[Departure Date]]-tblRRData[[#This Row],[Intake Date]]</f>
        <v>0</v>
      </c>
      <c r="AS155" t="str">
        <f>IF(tblRRData[[#This Row],[Departure Date]]&gt;0,IF(MONTH(tblRRData[[#This Row],[Departure Date]])&lt;4,"Q3",IF(MONTH(tblRRData[[#This Row],[Departure Date]])&lt;7,"Q4",IF(MONTH(tblRRData[[#This Row],[Departure Date]])&lt;10,"Q1","Q2"))),"")</f>
        <v/>
      </c>
    </row>
    <row r="156" spans="3:45" ht="15" customHeight="1" x14ac:dyDescent="0.25">
      <c r="C156" s="4"/>
      <c r="D156" t="str">
        <f>_xlfn.XLOOKUP(tblRRData[[#This Row],[Recovery Residence Name/Location]],luLocation[Location],luLocation[Organization],"")</f>
        <v/>
      </c>
      <c r="E156" t="str" cm="1">
        <f t="array" ref="E156">IFERROR(_xlfn.XLOOKUP(tblRRData[[#This Row],[Recovery Residence Name/Location]],luLocation[[#All],[Location]],luLocation[[#All],[Location Code]])&amp;"-"&amp;tblRRData[[#This Row],[Row Number Number]]&amp;"-"&amp;SFY,"")</f>
        <v/>
      </c>
      <c r="F156" s="4"/>
      <c r="G156" s="4"/>
      <c r="H156" s="5"/>
      <c r="I156" s="4"/>
      <c r="J156" s="4"/>
      <c r="K156" s="4"/>
      <c r="L156" s="4"/>
      <c r="M156" s="4"/>
      <c r="N156" s="4"/>
      <c r="O156" s="4"/>
      <c r="P156" s="4"/>
      <c r="Q156" s="4"/>
      <c r="R156" s="4"/>
      <c r="S156" s="4"/>
      <c r="T156" s="4"/>
      <c r="U156" s="4"/>
      <c r="V156" s="4"/>
      <c r="W156" s="4"/>
      <c r="X156" s="4"/>
      <c r="Y156" s="5"/>
      <c r="Z156" s="4"/>
      <c r="AA156" s="5"/>
      <c r="AB156" s="4"/>
      <c r="AC156" s="4"/>
      <c r="AD156" s="4"/>
      <c r="AE156" s="4"/>
      <c r="AF156" s="4"/>
      <c r="AG156" s="4"/>
      <c r="AH156" s="4"/>
      <c r="AI156" s="4"/>
      <c r="AJ156" s="4"/>
      <c r="AK156" s="4"/>
      <c r="AL156" s="4"/>
      <c r="AM156" s="5"/>
      <c r="AN156" s="5"/>
      <c r="AO156" s="5"/>
      <c r="AP156" s="5"/>
      <c r="AQ156" s="4"/>
      <c r="AR156">
        <f>tblRRData[[#This Row],[Departure Date]]-tblRRData[[#This Row],[Intake Date]]</f>
        <v>0</v>
      </c>
      <c r="AS156" t="str">
        <f>IF(tblRRData[[#This Row],[Departure Date]]&gt;0,IF(MONTH(tblRRData[[#This Row],[Departure Date]])&lt;4,"Q3",IF(MONTH(tblRRData[[#This Row],[Departure Date]])&lt;7,"Q4",IF(MONTH(tblRRData[[#This Row],[Departure Date]])&lt;10,"Q1","Q2"))),"")</f>
        <v/>
      </c>
    </row>
    <row r="157" spans="3:45" ht="15" customHeight="1" x14ac:dyDescent="0.25">
      <c r="C157" s="4"/>
      <c r="D157" t="str">
        <f>_xlfn.XLOOKUP(tblRRData[[#This Row],[Recovery Residence Name/Location]],luLocation[Location],luLocation[Organization],"")</f>
        <v/>
      </c>
      <c r="E157" t="str" cm="1">
        <f t="array" ref="E157">IFERROR(_xlfn.XLOOKUP(tblRRData[[#This Row],[Recovery Residence Name/Location]],luLocation[[#All],[Location]],luLocation[[#All],[Location Code]])&amp;"-"&amp;tblRRData[[#This Row],[Row Number Number]]&amp;"-"&amp;SFY,"")</f>
        <v/>
      </c>
      <c r="F157" s="4"/>
      <c r="G157" s="4"/>
      <c r="H157" s="5"/>
      <c r="I157" s="4"/>
      <c r="J157" s="4"/>
      <c r="K157" s="4"/>
      <c r="L157" s="4"/>
      <c r="M157" s="4"/>
      <c r="N157" s="4"/>
      <c r="O157" s="4"/>
      <c r="P157" s="4"/>
      <c r="Q157" s="4"/>
      <c r="R157" s="4"/>
      <c r="S157" s="4"/>
      <c r="T157" s="4"/>
      <c r="U157" s="4"/>
      <c r="V157" s="4"/>
      <c r="W157" s="4"/>
      <c r="X157" s="4"/>
      <c r="Y157" s="5"/>
      <c r="Z157" s="4"/>
      <c r="AA157" s="5"/>
      <c r="AB157" s="4"/>
      <c r="AC157" s="4"/>
      <c r="AD157" s="4"/>
      <c r="AE157" s="4"/>
      <c r="AF157" s="4"/>
      <c r="AG157" s="4"/>
      <c r="AH157" s="4"/>
      <c r="AI157" s="4"/>
      <c r="AJ157" s="4"/>
      <c r="AK157" s="4"/>
      <c r="AL157" s="4"/>
      <c r="AM157" s="5"/>
      <c r="AN157" s="5"/>
      <c r="AO157" s="5"/>
      <c r="AP157" s="5"/>
      <c r="AQ157" s="4"/>
      <c r="AR157">
        <f>tblRRData[[#This Row],[Departure Date]]-tblRRData[[#This Row],[Intake Date]]</f>
        <v>0</v>
      </c>
      <c r="AS157" t="str">
        <f>IF(tblRRData[[#This Row],[Departure Date]]&gt;0,IF(MONTH(tblRRData[[#This Row],[Departure Date]])&lt;4,"Q3",IF(MONTH(tblRRData[[#This Row],[Departure Date]])&lt;7,"Q4",IF(MONTH(tblRRData[[#This Row],[Departure Date]])&lt;10,"Q1","Q2"))),"")</f>
        <v/>
      </c>
    </row>
    <row r="158" spans="3:45" ht="15" customHeight="1" x14ac:dyDescent="0.25">
      <c r="C158" s="4"/>
      <c r="D158" t="str">
        <f>_xlfn.XLOOKUP(tblRRData[[#This Row],[Recovery Residence Name/Location]],luLocation[Location],luLocation[Organization],"")</f>
        <v/>
      </c>
      <c r="E158" t="str" cm="1">
        <f t="array" ref="E158">IFERROR(_xlfn.XLOOKUP(tblRRData[[#This Row],[Recovery Residence Name/Location]],luLocation[[#All],[Location]],luLocation[[#All],[Location Code]])&amp;"-"&amp;tblRRData[[#This Row],[Row Number Number]]&amp;"-"&amp;SFY,"")</f>
        <v/>
      </c>
      <c r="F158" s="4"/>
      <c r="G158" s="4"/>
      <c r="H158" s="5"/>
      <c r="I158" s="4"/>
      <c r="J158" s="4"/>
      <c r="K158" s="4"/>
      <c r="L158" s="4"/>
      <c r="M158" s="4"/>
      <c r="N158" s="4"/>
      <c r="O158" s="4"/>
      <c r="P158" s="4"/>
      <c r="Q158" s="4"/>
      <c r="R158" s="4"/>
      <c r="S158" s="4"/>
      <c r="T158" s="4"/>
      <c r="U158" s="4"/>
      <c r="V158" s="4"/>
      <c r="W158" s="4"/>
      <c r="X158" s="4"/>
      <c r="Y158" s="5"/>
      <c r="Z158" s="4"/>
      <c r="AA158" s="5"/>
      <c r="AB158" s="4"/>
      <c r="AC158" s="4"/>
      <c r="AD158" s="4"/>
      <c r="AE158" s="4"/>
      <c r="AF158" s="4"/>
      <c r="AG158" s="4"/>
      <c r="AH158" s="4"/>
      <c r="AI158" s="4"/>
      <c r="AJ158" s="4"/>
      <c r="AK158" s="4"/>
      <c r="AL158" s="4"/>
      <c r="AM158" s="5"/>
      <c r="AN158" s="5"/>
      <c r="AO158" s="5"/>
      <c r="AP158" s="5"/>
      <c r="AQ158" s="4"/>
      <c r="AR158">
        <f>tblRRData[[#This Row],[Departure Date]]-tblRRData[[#This Row],[Intake Date]]</f>
        <v>0</v>
      </c>
      <c r="AS158" t="str">
        <f>IF(tblRRData[[#This Row],[Departure Date]]&gt;0,IF(MONTH(tblRRData[[#This Row],[Departure Date]])&lt;4,"Q3",IF(MONTH(tblRRData[[#This Row],[Departure Date]])&lt;7,"Q4",IF(MONTH(tblRRData[[#This Row],[Departure Date]])&lt;10,"Q1","Q2"))),"")</f>
        <v/>
      </c>
    </row>
    <row r="159" spans="3:45" ht="15" customHeight="1" x14ac:dyDescent="0.25">
      <c r="C159" s="4"/>
      <c r="D159" t="str">
        <f>_xlfn.XLOOKUP(tblRRData[[#This Row],[Recovery Residence Name/Location]],luLocation[Location],luLocation[Organization],"")</f>
        <v/>
      </c>
      <c r="E159" t="str" cm="1">
        <f t="array" ref="E159">IFERROR(_xlfn.XLOOKUP(tblRRData[[#This Row],[Recovery Residence Name/Location]],luLocation[[#All],[Location]],luLocation[[#All],[Location Code]])&amp;"-"&amp;tblRRData[[#This Row],[Row Number Number]]&amp;"-"&amp;SFY,"")</f>
        <v/>
      </c>
      <c r="F159" s="4"/>
      <c r="G159" s="4"/>
      <c r="H159" s="5"/>
      <c r="I159" s="4"/>
      <c r="J159" s="4"/>
      <c r="K159" s="4"/>
      <c r="L159" s="4"/>
      <c r="M159" s="4"/>
      <c r="N159" s="4"/>
      <c r="O159" s="4"/>
      <c r="P159" s="4"/>
      <c r="Q159" s="4"/>
      <c r="R159" s="4"/>
      <c r="S159" s="4"/>
      <c r="T159" s="4"/>
      <c r="U159" s="4"/>
      <c r="V159" s="4"/>
      <c r="W159" s="4"/>
      <c r="X159" s="4"/>
      <c r="Y159" s="5"/>
      <c r="Z159" s="4"/>
      <c r="AA159" s="5"/>
      <c r="AB159" s="4"/>
      <c r="AC159" s="4"/>
      <c r="AD159" s="4"/>
      <c r="AE159" s="4"/>
      <c r="AF159" s="4"/>
      <c r="AG159" s="4"/>
      <c r="AH159" s="4"/>
      <c r="AI159" s="4"/>
      <c r="AJ159" s="4"/>
      <c r="AK159" s="4"/>
      <c r="AL159" s="4"/>
      <c r="AM159" s="5"/>
      <c r="AN159" s="5"/>
      <c r="AO159" s="5"/>
      <c r="AP159" s="5"/>
      <c r="AQ159" s="4"/>
      <c r="AR159">
        <f>tblRRData[[#This Row],[Departure Date]]-tblRRData[[#This Row],[Intake Date]]</f>
        <v>0</v>
      </c>
      <c r="AS159" t="str">
        <f>IF(tblRRData[[#This Row],[Departure Date]]&gt;0,IF(MONTH(tblRRData[[#This Row],[Departure Date]])&lt;4,"Q3",IF(MONTH(tblRRData[[#This Row],[Departure Date]])&lt;7,"Q4",IF(MONTH(tblRRData[[#This Row],[Departure Date]])&lt;10,"Q1","Q2"))),"")</f>
        <v/>
      </c>
    </row>
    <row r="160" spans="3:45" ht="15" customHeight="1" x14ac:dyDescent="0.25">
      <c r="C160" s="4"/>
      <c r="D160" t="str">
        <f>_xlfn.XLOOKUP(tblRRData[[#This Row],[Recovery Residence Name/Location]],luLocation[Location],luLocation[Organization],"")</f>
        <v/>
      </c>
      <c r="E160" t="str" cm="1">
        <f t="array" ref="E160">IFERROR(_xlfn.XLOOKUP(tblRRData[[#This Row],[Recovery Residence Name/Location]],luLocation[[#All],[Location]],luLocation[[#All],[Location Code]])&amp;"-"&amp;tblRRData[[#This Row],[Row Number Number]]&amp;"-"&amp;SFY,"")</f>
        <v/>
      </c>
      <c r="F160" s="4"/>
      <c r="G160" s="4"/>
      <c r="H160" s="5"/>
      <c r="I160" s="4"/>
      <c r="J160" s="4"/>
      <c r="K160" s="4"/>
      <c r="L160" s="4"/>
      <c r="M160" s="4"/>
      <c r="N160" s="4"/>
      <c r="O160" s="4"/>
      <c r="P160" s="4"/>
      <c r="Q160" s="4"/>
      <c r="R160" s="4"/>
      <c r="S160" s="4"/>
      <c r="T160" s="4"/>
      <c r="U160" s="4"/>
      <c r="V160" s="4"/>
      <c r="W160" s="4"/>
      <c r="X160" s="4"/>
      <c r="Y160" s="5"/>
      <c r="Z160" s="4"/>
      <c r="AA160" s="5"/>
      <c r="AB160" s="4"/>
      <c r="AC160" s="4"/>
      <c r="AD160" s="4"/>
      <c r="AE160" s="4"/>
      <c r="AF160" s="4"/>
      <c r="AG160" s="4"/>
      <c r="AH160" s="4"/>
      <c r="AI160" s="4"/>
      <c r="AJ160" s="4"/>
      <c r="AK160" s="4"/>
      <c r="AL160" s="4"/>
      <c r="AM160" s="5"/>
      <c r="AN160" s="5"/>
      <c r="AO160" s="5"/>
      <c r="AP160" s="5"/>
      <c r="AQ160" s="4"/>
      <c r="AR160">
        <f>tblRRData[[#This Row],[Departure Date]]-tblRRData[[#This Row],[Intake Date]]</f>
        <v>0</v>
      </c>
      <c r="AS160" t="str">
        <f>IF(tblRRData[[#This Row],[Departure Date]]&gt;0,IF(MONTH(tblRRData[[#This Row],[Departure Date]])&lt;4,"Q3",IF(MONTH(tblRRData[[#This Row],[Departure Date]])&lt;7,"Q4",IF(MONTH(tblRRData[[#This Row],[Departure Date]])&lt;10,"Q1","Q2"))),"")</f>
        <v/>
      </c>
    </row>
    <row r="161" spans="3:45" ht="15" customHeight="1" x14ac:dyDescent="0.25">
      <c r="C161" s="4"/>
      <c r="D161" t="str">
        <f>_xlfn.XLOOKUP(tblRRData[[#This Row],[Recovery Residence Name/Location]],luLocation[Location],luLocation[Organization],"")</f>
        <v/>
      </c>
      <c r="E161" t="str" cm="1">
        <f t="array" ref="E161">IFERROR(_xlfn.XLOOKUP(tblRRData[[#This Row],[Recovery Residence Name/Location]],luLocation[[#All],[Location]],luLocation[[#All],[Location Code]])&amp;"-"&amp;tblRRData[[#This Row],[Row Number Number]]&amp;"-"&amp;SFY,"")</f>
        <v/>
      </c>
      <c r="F161" s="4"/>
      <c r="G161" s="4"/>
      <c r="H161" s="5"/>
      <c r="I161" s="4"/>
      <c r="J161" s="4"/>
      <c r="K161" s="4"/>
      <c r="L161" s="4"/>
      <c r="M161" s="4"/>
      <c r="N161" s="4"/>
      <c r="O161" s="4"/>
      <c r="P161" s="4"/>
      <c r="Q161" s="4"/>
      <c r="R161" s="4"/>
      <c r="S161" s="4"/>
      <c r="T161" s="4"/>
      <c r="U161" s="4"/>
      <c r="V161" s="4"/>
      <c r="W161" s="4"/>
      <c r="X161" s="4"/>
      <c r="Y161" s="5"/>
      <c r="Z161" s="4"/>
      <c r="AA161" s="5"/>
      <c r="AB161" s="4"/>
      <c r="AC161" s="4"/>
      <c r="AD161" s="4"/>
      <c r="AE161" s="4"/>
      <c r="AF161" s="4"/>
      <c r="AG161" s="4"/>
      <c r="AH161" s="4"/>
      <c r="AI161" s="4"/>
      <c r="AJ161" s="4"/>
      <c r="AK161" s="4"/>
      <c r="AL161" s="4"/>
      <c r="AM161" s="5"/>
      <c r="AN161" s="5"/>
      <c r="AO161" s="5"/>
      <c r="AP161" s="5"/>
      <c r="AQ161" s="4"/>
      <c r="AR161">
        <f>tblRRData[[#This Row],[Departure Date]]-tblRRData[[#This Row],[Intake Date]]</f>
        <v>0</v>
      </c>
      <c r="AS161" t="str">
        <f>IF(tblRRData[[#This Row],[Departure Date]]&gt;0,IF(MONTH(tblRRData[[#This Row],[Departure Date]])&lt;4,"Q3",IF(MONTH(tblRRData[[#This Row],[Departure Date]])&lt;7,"Q4",IF(MONTH(tblRRData[[#This Row],[Departure Date]])&lt;10,"Q1","Q2"))),"")</f>
        <v/>
      </c>
    </row>
    <row r="162" spans="3:45" ht="15" customHeight="1" x14ac:dyDescent="0.25">
      <c r="C162" s="4"/>
      <c r="D162" t="str">
        <f>_xlfn.XLOOKUP(tblRRData[[#This Row],[Recovery Residence Name/Location]],luLocation[Location],luLocation[Organization],"")</f>
        <v/>
      </c>
      <c r="E162" t="str" cm="1">
        <f t="array" ref="E162">IFERROR(_xlfn.XLOOKUP(tblRRData[[#This Row],[Recovery Residence Name/Location]],luLocation[[#All],[Location]],luLocation[[#All],[Location Code]])&amp;"-"&amp;tblRRData[[#This Row],[Row Number Number]]&amp;"-"&amp;SFY,"")</f>
        <v/>
      </c>
      <c r="F162" s="4"/>
      <c r="G162" s="4"/>
      <c r="H162" s="5"/>
      <c r="I162" s="4"/>
      <c r="J162" s="4"/>
      <c r="K162" s="4"/>
      <c r="L162" s="4"/>
      <c r="M162" s="4"/>
      <c r="N162" s="4"/>
      <c r="O162" s="4"/>
      <c r="P162" s="4"/>
      <c r="Q162" s="4"/>
      <c r="R162" s="4"/>
      <c r="S162" s="4"/>
      <c r="T162" s="4"/>
      <c r="U162" s="4"/>
      <c r="V162" s="4"/>
      <c r="W162" s="4"/>
      <c r="X162" s="4"/>
      <c r="Y162" s="5"/>
      <c r="Z162" s="4"/>
      <c r="AA162" s="5"/>
      <c r="AB162" s="4"/>
      <c r="AC162" s="4"/>
      <c r="AD162" s="4"/>
      <c r="AE162" s="4"/>
      <c r="AF162" s="4"/>
      <c r="AG162" s="4"/>
      <c r="AH162" s="4"/>
      <c r="AI162" s="4"/>
      <c r="AJ162" s="4"/>
      <c r="AK162" s="4"/>
      <c r="AL162" s="4"/>
      <c r="AM162" s="5"/>
      <c r="AN162" s="5"/>
      <c r="AO162" s="5"/>
      <c r="AP162" s="5"/>
      <c r="AQ162" s="4"/>
      <c r="AR162">
        <f>tblRRData[[#This Row],[Departure Date]]-tblRRData[[#This Row],[Intake Date]]</f>
        <v>0</v>
      </c>
      <c r="AS162" t="str">
        <f>IF(tblRRData[[#This Row],[Departure Date]]&gt;0,IF(MONTH(tblRRData[[#This Row],[Departure Date]])&lt;4,"Q3",IF(MONTH(tblRRData[[#This Row],[Departure Date]])&lt;7,"Q4",IF(MONTH(tblRRData[[#This Row],[Departure Date]])&lt;10,"Q1","Q2"))),"")</f>
        <v/>
      </c>
    </row>
    <row r="163" spans="3:45" ht="15" customHeight="1" x14ac:dyDescent="0.25">
      <c r="C163" s="4"/>
      <c r="D163" t="str">
        <f>_xlfn.XLOOKUP(tblRRData[[#This Row],[Recovery Residence Name/Location]],luLocation[Location],luLocation[Organization],"")</f>
        <v/>
      </c>
      <c r="E163" t="str" cm="1">
        <f t="array" ref="E163">IFERROR(_xlfn.XLOOKUP(tblRRData[[#This Row],[Recovery Residence Name/Location]],luLocation[[#All],[Location]],luLocation[[#All],[Location Code]])&amp;"-"&amp;tblRRData[[#This Row],[Row Number Number]]&amp;"-"&amp;SFY,"")</f>
        <v/>
      </c>
      <c r="F163" s="4"/>
      <c r="G163" s="4"/>
      <c r="H163" s="5"/>
      <c r="I163" s="4"/>
      <c r="J163" s="4"/>
      <c r="K163" s="4"/>
      <c r="L163" s="4"/>
      <c r="M163" s="4"/>
      <c r="N163" s="4"/>
      <c r="O163" s="4"/>
      <c r="P163" s="4"/>
      <c r="Q163" s="4"/>
      <c r="R163" s="4"/>
      <c r="S163" s="4"/>
      <c r="T163" s="4"/>
      <c r="U163" s="4"/>
      <c r="V163" s="4"/>
      <c r="W163" s="4"/>
      <c r="X163" s="4"/>
      <c r="Y163" s="5"/>
      <c r="Z163" s="4"/>
      <c r="AA163" s="5"/>
      <c r="AB163" s="4"/>
      <c r="AC163" s="4"/>
      <c r="AD163" s="4"/>
      <c r="AE163" s="4"/>
      <c r="AF163" s="4"/>
      <c r="AG163" s="4"/>
      <c r="AH163" s="4"/>
      <c r="AI163" s="4"/>
      <c r="AJ163" s="4"/>
      <c r="AK163" s="4"/>
      <c r="AL163" s="4"/>
      <c r="AM163" s="5"/>
      <c r="AN163" s="5"/>
      <c r="AO163" s="5"/>
      <c r="AP163" s="5"/>
      <c r="AQ163" s="4"/>
      <c r="AR163">
        <f>tblRRData[[#This Row],[Departure Date]]-tblRRData[[#This Row],[Intake Date]]</f>
        <v>0</v>
      </c>
      <c r="AS163" t="str">
        <f>IF(tblRRData[[#This Row],[Departure Date]]&gt;0,IF(MONTH(tblRRData[[#This Row],[Departure Date]])&lt;4,"Q3",IF(MONTH(tblRRData[[#This Row],[Departure Date]])&lt;7,"Q4",IF(MONTH(tblRRData[[#This Row],[Departure Date]])&lt;10,"Q1","Q2"))),"")</f>
        <v/>
      </c>
    </row>
    <row r="164" spans="3:45" ht="15" customHeight="1" x14ac:dyDescent="0.25">
      <c r="C164" s="4"/>
      <c r="D164" t="str">
        <f>_xlfn.XLOOKUP(tblRRData[[#This Row],[Recovery Residence Name/Location]],luLocation[Location],luLocation[Organization],"")</f>
        <v/>
      </c>
      <c r="E164" t="str" cm="1">
        <f t="array" ref="E164">IFERROR(_xlfn.XLOOKUP(tblRRData[[#This Row],[Recovery Residence Name/Location]],luLocation[[#All],[Location]],luLocation[[#All],[Location Code]])&amp;"-"&amp;tblRRData[[#This Row],[Row Number Number]]&amp;"-"&amp;SFY,"")</f>
        <v/>
      </c>
      <c r="F164" s="4"/>
      <c r="G164" s="4"/>
      <c r="H164" s="5"/>
      <c r="I164" s="4"/>
      <c r="J164" s="4"/>
      <c r="K164" s="4"/>
      <c r="L164" s="4"/>
      <c r="M164" s="4"/>
      <c r="N164" s="4"/>
      <c r="O164" s="4"/>
      <c r="P164" s="4"/>
      <c r="Q164" s="4"/>
      <c r="R164" s="4"/>
      <c r="S164" s="4"/>
      <c r="T164" s="4"/>
      <c r="U164" s="4"/>
      <c r="V164" s="4"/>
      <c r="W164" s="4"/>
      <c r="X164" s="4"/>
      <c r="Y164" s="5"/>
      <c r="Z164" s="4"/>
      <c r="AA164" s="5"/>
      <c r="AB164" s="4"/>
      <c r="AC164" s="4"/>
      <c r="AD164" s="4"/>
      <c r="AE164" s="4"/>
      <c r="AF164" s="4"/>
      <c r="AG164" s="4"/>
      <c r="AH164" s="4"/>
      <c r="AI164" s="4"/>
      <c r="AJ164" s="4"/>
      <c r="AK164" s="4"/>
      <c r="AL164" s="4"/>
      <c r="AM164" s="5"/>
      <c r="AN164" s="5"/>
      <c r="AO164" s="5"/>
      <c r="AP164" s="5"/>
      <c r="AQ164" s="4"/>
      <c r="AR164">
        <f>tblRRData[[#This Row],[Departure Date]]-tblRRData[[#This Row],[Intake Date]]</f>
        <v>0</v>
      </c>
      <c r="AS164" t="str">
        <f>IF(tblRRData[[#This Row],[Departure Date]]&gt;0,IF(MONTH(tblRRData[[#This Row],[Departure Date]])&lt;4,"Q3",IF(MONTH(tblRRData[[#This Row],[Departure Date]])&lt;7,"Q4",IF(MONTH(tblRRData[[#This Row],[Departure Date]])&lt;10,"Q1","Q2"))),"")</f>
        <v/>
      </c>
    </row>
    <row r="165" spans="3:45" ht="15" customHeight="1" x14ac:dyDescent="0.25">
      <c r="C165" s="4"/>
      <c r="D165" t="str">
        <f>_xlfn.XLOOKUP(tblRRData[[#This Row],[Recovery Residence Name/Location]],luLocation[Location],luLocation[Organization],"")</f>
        <v/>
      </c>
      <c r="E165" t="str" cm="1">
        <f t="array" ref="E165">IFERROR(_xlfn.XLOOKUP(tblRRData[[#This Row],[Recovery Residence Name/Location]],luLocation[[#All],[Location]],luLocation[[#All],[Location Code]])&amp;"-"&amp;tblRRData[[#This Row],[Row Number Number]]&amp;"-"&amp;SFY,"")</f>
        <v/>
      </c>
      <c r="F165" s="4"/>
      <c r="G165" s="4"/>
      <c r="H165" s="5"/>
      <c r="I165" s="4"/>
      <c r="J165" s="4"/>
      <c r="K165" s="4"/>
      <c r="L165" s="4"/>
      <c r="M165" s="4"/>
      <c r="N165" s="4"/>
      <c r="O165" s="4"/>
      <c r="P165" s="4"/>
      <c r="Q165" s="4"/>
      <c r="R165" s="4"/>
      <c r="S165" s="4"/>
      <c r="T165" s="4"/>
      <c r="U165" s="4"/>
      <c r="V165" s="4"/>
      <c r="W165" s="4"/>
      <c r="X165" s="4"/>
      <c r="Y165" s="5"/>
      <c r="Z165" s="4"/>
      <c r="AA165" s="5"/>
      <c r="AB165" s="4"/>
      <c r="AC165" s="4"/>
      <c r="AD165" s="4"/>
      <c r="AE165" s="4"/>
      <c r="AF165" s="4"/>
      <c r="AG165" s="4"/>
      <c r="AH165" s="4"/>
      <c r="AI165" s="4"/>
      <c r="AJ165" s="4"/>
      <c r="AK165" s="4"/>
      <c r="AL165" s="4"/>
      <c r="AM165" s="5"/>
      <c r="AN165" s="5"/>
      <c r="AO165" s="5"/>
      <c r="AP165" s="5"/>
      <c r="AQ165" s="4"/>
      <c r="AR165">
        <f>tblRRData[[#This Row],[Departure Date]]-tblRRData[[#This Row],[Intake Date]]</f>
        <v>0</v>
      </c>
      <c r="AS165" t="str">
        <f>IF(tblRRData[[#This Row],[Departure Date]]&gt;0,IF(MONTH(tblRRData[[#This Row],[Departure Date]])&lt;4,"Q3",IF(MONTH(tblRRData[[#This Row],[Departure Date]])&lt;7,"Q4",IF(MONTH(tblRRData[[#This Row],[Departure Date]])&lt;10,"Q1","Q2"))),"")</f>
        <v/>
      </c>
    </row>
    <row r="166" spans="3:45" ht="15" customHeight="1" x14ac:dyDescent="0.25">
      <c r="C166" s="4"/>
      <c r="D166" t="str">
        <f>_xlfn.XLOOKUP(tblRRData[[#This Row],[Recovery Residence Name/Location]],luLocation[Location],luLocation[Organization],"")</f>
        <v/>
      </c>
      <c r="E166" t="str" cm="1">
        <f t="array" ref="E166">IFERROR(_xlfn.XLOOKUP(tblRRData[[#This Row],[Recovery Residence Name/Location]],luLocation[[#All],[Location]],luLocation[[#All],[Location Code]])&amp;"-"&amp;tblRRData[[#This Row],[Row Number Number]]&amp;"-"&amp;SFY,"")</f>
        <v/>
      </c>
      <c r="F166" s="4"/>
      <c r="G166" s="4"/>
      <c r="H166" s="5"/>
      <c r="I166" s="4"/>
      <c r="J166" s="4"/>
      <c r="K166" s="4"/>
      <c r="L166" s="4"/>
      <c r="M166" s="4"/>
      <c r="N166" s="4"/>
      <c r="O166" s="4"/>
      <c r="P166" s="4"/>
      <c r="Q166" s="4"/>
      <c r="R166" s="4"/>
      <c r="S166" s="4"/>
      <c r="T166" s="4"/>
      <c r="U166" s="4"/>
      <c r="V166" s="4"/>
      <c r="W166" s="4"/>
      <c r="X166" s="4"/>
      <c r="Y166" s="5"/>
      <c r="Z166" s="4"/>
      <c r="AA166" s="5"/>
      <c r="AB166" s="4"/>
      <c r="AC166" s="4"/>
      <c r="AD166" s="4"/>
      <c r="AE166" s="4"/>
      <c r="AF166" s="4"/>
      <c r="AG166" s="4"/>
      <c r="AH166" s="4"/>
      <c r="AI166" s="4"/>
      <c r="AJ166" s="4"/>
      <c r="AK166" s="4"/>
      <c r="AL166" s="4"/>
      <c r="AM166" s="5"/>
      <c r="AN166" s="5"/>
      <c r="AO166" s="5"/>
      <c r="AP166" s="5"/>
      <c r="AQ166" s="4"/>
      <c r="AR166">
        <f>tblRRData[[#This Row],[Departure Date]]-tblRRData[[#This Row],[Intake Date]]</f>
        <v>0</v>
      </c>
      <c r="AS166" t="str">
        <f>IF(tblRRData[[#This Row],[Departure Date]]&gt;0,IF(MONTH(tblRRData[[#This Row],[Departure Date]])&lt;4,"Q3",IF(MONTH(tblRRData[[#This Row],[Departure Date]])&lt;7,"Q4",IF(MONTH(tblRRData[[#This Row],[Departure Date]])&lt;10,"Q1","Q2"))),"")</f>
        <v/>
      </c>
    </row>
    <row r="167" spans="3:45" ht="15" customHeight="1" x14ac:dyDescent="0.25">
      <c r="C167" s="4"/>
      <c r="D167" t="str">
        <f>_xlfn.XLOOKUP(tblRRData[[#This Row],[Recovery Residence Name/Location]],luLocation[Location],luLocation[Organization],"")</f>
        <v/>
      </c>
      <c r="E167" t="str" cm="1">
        <f t="array" ref="E167">IFERROR(_xlfn.XLOOKUP(tblRRData[[#This Row],[Recovery Residence Name/Location]],luLocation[[#All],[Location]],luLocation[[#All],[Location Code]])&amp;"-"&amp;tblRRData[[#This Row],[Row Number Number]]&amp;"-"&amp;SFY,"")</f>
        <v/>
      </c>
      <c r="F167" s="4"/>
      <c r="G167" s="4"/>
      <c r="H167" s="5"/>
      <c r="I167" s="4"/>
      <c r="J167" s="4"/>
      <c r="K167" s="4"/>
      <c r="L167" s="4"/>
      <c r="M167" s="4"/>
      <c r="N167" s="4"/>
      <c r="O167" s="4"/>
      <c r="P167" s="4"/>
      <c r="Q167" s="4"/>
      <c r="R167" s="4"/>
      <c r="S167" s="4"/>
      <c r="T167" s="4"/>
      <c r="U167" s="4"/>
      <c r="V167" s="4"/>
      <c r="W167" s="4"/>
      <c r="X167" s="4"/>
      <c r="Y167" s="5"/>
      <c r="Z167" s="4"/>
      <c r="AA167" s="5"/>
      <c r="AB167" s="4"/>
      <c r="AC167" s="4"/>
      <c r="AD167" s="4"/>
      <c r="AE167" s="4"/>
      <c r="AF167" s="4"/>
      <c r="AG167" s="4"/>
      <c r="AH167" s="4"/>
      <c r="AI167" s="4"/>
      <c r="AJ167" s="4"/>
      <c r="AK167" s="4"/>
      <c r="AL167" s="4"/>
      <c r="AM167" s="5"/>
      <c r="AN167" s="5"/>
      <c r="AO167" s="5"/>
      <c r="AP167" s="5"/>
      <c r="AQ167" s="4"/>
      <c r="AR167">
        <f>tblRRData[[#This Row],[Departure Date]]-tblRRData[[#This Row],[Intake Date]]</f>
        <v>0</v>
      </c>
      <c r="AS167" t="str">
        <f>IF(tblRRData[[#This Row],[Departure Date]]&gt;0,IF(MONTH(tblRRData[[#This Row],[Departure Date]])&lt;4,"Q3",IF(MONTH(tblRRData[[#This Row],[Departure Date]])&lt;7,"Q4",IF(MONTH(tblRRData[[#This Row],[Departure Date]])&lt;10,"Q1","Q2"))),"")</f>
        <v/>
      </c>
    </row>
    <row r="168" spans="3:45" ht="15" customHeight="1" x14ac:dyDescent="0.25">
      <c r="C168" s="4"/>
      <c r="D168" t="str">
        <f>_xlfn.XLOOKUP(tblRRData[[#This Row],[Recovery Residence Name/Location]],luLocation[Location],luLocation[Organization],"")</f>
        <v/>
      </c>
      <c r="E168" t="str" cm="1">
        <f t="array" ref="E168">IFERROR(_xlfn.XLOOKUP(tblRRData[[#This Row],[Recovery Residence Name/Location]],luLocation[[#All],[Location]],luLocation[[#All],[Location Code]])&amp;"-"&amp;tblRRData[[#This Row],[Row Number Number]]&amp;"-"&amp;SFY,"")</f>
        <v/>
      </c>
      <c r="F168" s="4"/>
      <c r="G168" s="4"/>
      <c r="H168" s="5"/>
      <c r="I168" s="4"/>
      <c r="J168" s="4"/>
      <c r="K168" s="4"/>
      <c r="L168" s="4"/>
      <c r="M168" s="4"/>
      <c r="N168" s="4"/>
      <c r="O168" s="4"/>
      <c r="P168" s="4"/>
      <c r="Q168" s="4"/>
      <c r="R168" s="4"/>
      <c r="S168" s="4"/>
      <c r="T168" s="4"/>
      <c r="U168" s="4"/>
      <c r="V168" s="4"/>
      <c r="W168" s="4"/>
      <c r="X168" s="4"/>
      <c r="Y168" s="5"/>
      <c r="Z168" s="4"/>
      <c r="AA168" s="5"/>
      <c r="AB168" s="4"/>
      <c r="AC168" s="4"/>
      <c r="AD168" s="4"/>
      <c r="AE168" s="4"/>
      <c r="AF168" s="4"/>
      <c r="AG168" s="4"/>
      <c r="AH168" s="4"/>
      <c r="AI168" s="4"/>
      <c r="AJ168" s="4"/>
      <c r="AK168" s="4"/>
      <c r="AL168" s="4"/>
      <c r="AM168" s="5"/>
      <c r="AN168" s="5"/>
      <c r="AO168" s="5"/>
      <c r="AP168" s="5"/>
      <c r="AQ168" s="4"/>
      <c r="AR168">
        <f>tblRRData[[#This Row],[Departure Date]]-tblRRData[[#This Row],[Intake Date]]</f>
        <v>0</v>
      </c>
      <c r="AS168" t="str">
        <f>IF(tblRRData[[#This Row],[Departure Date]]&gt;0,IF(MONTH(tblRRData[[#This Row],[Departure Date]])&lt;4,"Q3",IF(MONTH(tblRRData[[#This Row],[Departure Date]])&lt;7,"Q4",IF(MONTH(tblRRData[[#This Row],[Departure Date]])&lt;10,"Q1","Q2"))),"")</f>
        <v/>
      </c>
    </row>
    <row r="169" spans="3:45" ht="15" customHeight="1" x14ac:dyDescent="0.25">
      <c r="C169" s="4"/>
      <c r="D169" t="str">
        <f>_xlfn.XLOOKUP(tblRRData[[#This Row],[Recovery Residence Name/Location]],luLocation[Location],luLocation[Organization],"")</f>
        <v/>
      </c>
      <c r="E169" t="str" cm="1">
        <f t="array" ref="E169">IFERROR(_xlfn.XLOOKUP(tblRRData[[#This Row],[Recovery Residence Name/Location]],luLocation[[#All],[Location]],luLocation[[#All],[Location Code]])&amp;"-"&amp;tblRRData[[#This Row],[Row Number Number]]&amp;"-"&amp;SFY,"")</f>
        <v/>
      </c>
      <c r="F169" s="4"/>
      <c r="G169" s="4"/>
      <c r="H169" s="5"/>
      <c r="I169" s="4"/>
      <c r="J169" s="4"/>
      <c r="K169" s="4"/>
      <c r="L169" s="4"/>
      <c r="M169" s="4"/>
      <c r="N169" s="4"/>
      <c r="O169" s="4"/>
      <c r="P169" s="4"/>
      <c r="Q169" s="4"/>
      <c r="R169" s="4"/>
      <c r="S169" s="4"/>
      <c r="T169" s="4"/>
      <c r="U169" s="4"/>
      <c r="V169" s="4"/>
      <c r="W169" s="4"/>
      <c r="X169" s="4"/>
      <c r="Y169" s="5"/>
      <c r="Z169" s="4"/>
      <c r="AA169" s="5"/>
      <c r="AB169" s="4"/>
      <c r="AC169" s="4"/>
      <c r="AD169" s="4"/>
      <c r="AE169" s="4"/>
      <c r="AF169" s="4"/>
      <c r="AG169" s="4"/>
      <c r="AH169" s="4"/>
      <c r="AI169" s="4"/>
      <c r="AJ169" s="4"/>
      <c r="AK169" s="4"/>
      <c r="AL169" s="4"/>
      <c r="AM169" s="5"/>
      <c r="AN169" s="5"/>
      <c r="AO169" s="5"/>
      <c r="AP169" s="5"/>
      <c r="AQ169" s="4"/>
      <c r="AR169">
        <f>tblRRData[[#This Row],[Departure Date]]-tblRRData[[#This Row],[Intake Date]]</f>
        <v>0</v>
      </c>
      <c r="AS169" t="str">
        <f>IF(tblRRData[[#This Row],[Departure Date]]&gt;0,IF(MONTH(tblRRData[[#This Row],[Departure Date]])&lt;4,"Q3",IF(MONTH(tblRRData[[#This Row],[Departure Date]])&lt;7,"Q4",IF(MONTH(tblRRData[[#This Row],[Departure Date]])&lt;10,"Q1","Q2"))),"")</f>
        <v/>
      </c>
    </row>
    <row r="170" spans="3:45" ht="15" customHeight="1" x14ac:dyDescent="0.25">
      <c r="C170" s="4"/>
      <c r="D170" t="str">
        <f>_xlfn.XLOOKUP(tblRRData[[#This Row],[Recovery Residence Name/Location]],luLocation[Location],luLocation[Organization],"")</f>
        <v/>
      </c>
      <c r="E170" t="str" cm="1">
        <f t="array" ref="E170">IFERROR(_xlfn.XLOOKUP(tblRRData[[#This Row],[Recovery Residence Name/Location]],luLocation[[#All],[Location]],luLocation[[#All],[Location Code]])&amp;"-"&amp;tblRRData[[#This Row],[Row Number Number]]&amp;"-"&amp;SFY,"")</f>
        <v/>
      </c>
      <c r="F170" s="4"/>
      <c r="G170" s="4"/>
      <c r="H170" s="5"/>
      <c r="I170" s="4"/>
      <c r="J170" s="4"/>
      <c r="K170" s="4"/>
      <c r="L170" s="4"/>
      <c r="M170" s="4"/>
      <c r="N170" s="4"/>
      <c r="O170" s="4"/>
      <c r="P170" s="4"/>
      <c r="Q170" s="4"/>
      <c r="R170" s="4"/>
      <c r="S170" s="4"/>
      <c r="T170" s="4"/>
      <c r="U170" s="4"/>
      <c r="V170" s="4"/>
      <c r="W170" s="4"/>
      <c r="X170" s="4"/>
      <c r="Y170" s="5"/>
      <c r="Z170" s="4"/>
      <c r="AA170" s="5"/>
      <c r="AB170" s="4"/>
      <c r="AC170" s="4"/>
      <c r="AD170" s="4"/>
      <c r="AE170" s="4"/>
      <c r="AF170" s="4"/>
      <c r="AG170" s="4"/>
      <c r="AH170" s="4"/>
      <c r="AI170" s="4"/>
      <c r="AJ170" s="4"/>
      <c r="AK170" s="4"/>
      <c r="AL170" s="4"/>
      <c r="AM170" s="5"/>
      <c r="AN170" s="5"/>
      <c r="AO170" s="5"/>
      <c r="AP170" s="5"/>
      <c r="AQ170" s="4"/>
      <c r="AR170">
        <f>tblRRData[[#This Row],[Departure Date]]-tblRRData[[#This Row],[Intake Date]]</f>
        <v>0</v>
      </c>
      <c r="AS170" t="str">
        <f>IF(tblRRData[[#This Row],[Departure Date]]&gt;0,IF(MONTH(tblRRData[[#This Row],[Departure Date]])&lt;4,"Q3",IF(MONTH(tblRRData[[#This Row],[Departure Date]])&lt;7,"Q4",IF(MONTH(tblRRData[[#This Row],[Departure Date]])&lt;10,"Q1","Q2"))),"")</f>
        <v/>
      </c>
    </row>
    <row r="171" spans="3:45" ht="15" customHeight="1" x14ac:dyDescent="0.25">
      <c r="C171" s="4"/>
      <c r="D171" t="str">
        <f>_xlfn.XLOOKUP(tblRRData[[#This Row],[Recovery Residence Name/Location]],luLocation[Location],luLocation[Organization],"")</f>
        <v/>
      </c>
      <c r="E171" t="str" cm="1">
        <f t="array" ref="E171">IFERROR(_xlfn.XLOOKUP(tblRRData[[#This Row],[Recovery Residence Name/Location]],luLocation[[#All],[Location]],luLocation[[#All],[Location Code]])&amp;"-"&amp;tblRRData[[#This Row],[Row Number Number]]&amp;"-"&amp;SFY,"")</f>
        <v/>
      </c>
      <c r="F171" s="4"/>
      <c r="G171" s="4"/>
      <c r="H171" s="5"/>
      <c r="I171" s="4"/>
      <c r="J171" s="4"/>
      <c r="K171" s="4"/>
      <c r="L171" s="4"/>
      <c r="M171" s="4"/>
      <c r="N171" s="4"/>
      <c r="O171" s="4"/>
      <c r="P171" s="4"/>
      <c r="Q171" s="4"/>
      <c r="R171" s="4"/>
      <c r="S171" s="4"/>
      <c r="T171" s="4"/>
      <c r="U171" s="4"/>
      <c r="V171" s="4"/>
      <c r="W171" s="4"/>
      <c r="X171" s="4"/>
      <c r="Y171" s="5"/>
      <c r="Z171" s="4"/>
      <c r="AA171" s="5"/>
      <c r="AB171" s="4"/>
      <c r="AC171" s="4"/>
      <c r="AD171" s="4"/>
      <c r="AE171" s="4"/>
      <c r="AF171" s="4"/>
      <c r="AG171" s="4"/>
      <c r="AH171" s="4"/>
      <c r="AI171" s="4"/>
      <c r="AJ171" s="4"/>
      <c r="AK171" s="4"/>
      <c r="AL171" s="4"/>
      <c r="AM171" s="5"/>
      <c r="AN171" s="5"/>
      <c r="AO171" s="5"/>
      <c r="AP171" s="5"/>
      <c r="AQ171" s="4"/>
      <c r="AR171">
        <f>tblRRData[[#This Row],[Departure Date]]-tblRRData[[#This Row],[Intake Date]]</f>
        <v>0</v>
      </c>
      <c r="AS171" t="str">
        <f>IF(tblRRData[[#This Row],[Departure Date]]&gt;0,IF(MONTH(tblRRData[[#This Row],[Departure Date]])&lt;4,"Q3",IF(MONTH(tblRRData[[#This Row],[Departure Date]])&lt;7,"Q4",IF(MONTH(tblRRData[[#This Row],[Departure Date]])&lt;10,"Q1","Q2"))),"")</f>
        <v/>
      </c>
    </row>
    <row r="172" spans="3:45" ht="15" customHeight="1" x14ac:dyDescent="0.25">
      <c r="C172" s="4"/>
      <c r="D172" t="str">
        <f>_xlfn.XLOOKUP(tblRRData[[#This Row],[Recovery Residence Name/Location]],luLocation[Location],luLocation[Organization],"")</f>
        <v/>
      </c>
      <c r="E172" t="str" cm="1">
        <f t="array" ref="E172">IFERROR(_xlfn.XLOOKUP(tblRRData[[#This Row],[Recovery Residence Name/Location]],luLocation[[#All],[Location]],luLocation[[#All],[Location Code]])&amp;"-"&amp;tblRRData[[#This Row],[Row Number Number]]&amp;"-"&amp;SFY,"")</f>
        <v/>
      </c>
      <c r="F172" s="4"/>
      <c r="G172" s="4"/>
      <c r="H172" s="5"/>
      <c r="I172" s="4"/>
      <c r="J172" s="4"/>
      <c r="K172" s="4"/>
      <c r="L172" s="4"/>
      <c r="M172" s="4"/>
      <c r="N172" s="4"/>
      <c r="O172" s="4"/>
      <c r="P172" s="4"/>
      <c r="Q172" s="4"/>
      <c r="R172" s="4"/>
      <c r="S172" s="4"/>
      <c r="T172" s="4"/>
      <c r="U172" s="4"/>
      <c r="V172" s="4"/>
      <c r="W172" s="4"/>
      <c r="X172" s="4"/>
      <c r="Y172" s="5"/>
      <c r="Z172" s="4"/>
      <c r="AA172" s="5"/>
      <c r="AB172" s="4"/>
      <c r="AC172" s="4"/>
      <c r="AD172" s="4"/>
      <c r="AE172" s="4"/>
      <c r="AF172" s="4"/>
      <c r="AG172" s="4"/>
      <c r="AH172" s="4"/>
      <c r="AI172" s="4"/>
      <c r="AJ172" s="4"/>
      <c r="AK172" s="4"/>
      <c r="AL172" s="4"/>
      <c r="AM172" s="5"/>
      <c r="AN172" s="5"/>
      <c r="AO172" s="5"/>
      <c r="AP172" s="5"/>
      <c r="AQ172" s="4"/>
      <c r="AR172">
        <f>tblRRData[[#This Row],[Departure Date]]-tblRRData[[#This Row],[Intake Date]]</f>
        <v>0</v>
      </c>
      <c r="AS172" t="str">
        <f>IF(tblRRData[[#This Row],[Departure Date]]&gt;0,IF(MONTH(tblRRData[[#This Row],[Departure Date]])&lt;4,"Q3",IF(MONTH(tblRRData[[#This Row],[Departure Date]])&lt;7,"Q4",IF(MONTH(tblRRData[[#This Row],[Departure Date]])&lt;10,"Q1","Q2"))),"")</f>
        <v/>
      </c>
    </row>
    <row r="173" spans="3:45" ht="15" customHeight="1" x14ac:dyDescent="0.25">
      <c r="C173" s="4"/>
      <c r="D173" t="str">
        <f>_xlfn.XLOOKUP(tblRRData[[#This Row],[Recovery Residence Name/Location]],luLocation[Location],luLocation[Organization],"")</f>
        <v/>
      </c>
      <c r="E173" t="str" cm="1">
        <f t="array" ref="E173">IFERROR(_xlfn.XLOOKUP(tblRRData[[#This Row],[Recovery Residence Name/Location]],luLocation[[#All],[Location]],luLocation[[#All],[Location Code]])&amp;"-"&amp;tblRRData[[#This Row],[Row Number Number]]&amp;"-"&amp;SFY,"")</f>
        <v/>
      </c>
      <c r="F173" s="4"/>
      <c r="G173" s="4"/>
      <c r="H173" s="5"/>
      <c r="I173" s="4"/>
      <c r="J173" s="4"/>
      <c r="K173" s="4"/>
      <c r="L173" s="4"/>
      <c r="M173" s="4"/>
      <c r="N173" s="4"/>
      <c r="O173" s="4"/>
      <c r="P173" s="4"/>
      <c r="Q173" s="4"/>
      <c r="R173" s="4"/>
      <c r="S173" s="4"/>
      <c r="T173" s="4"/>
      <c r="U173" s="4"/>
      <c r="V173" s="4"/>
      <c r="W173" s="4"/>
      <c r="X173" s="4"/>
      <c r="Y173" s="5"/>
      <c r="Z173" s="4"/>
      <c r="AA173" s="5"/>
      <c r="AB173" s="4"/>
      <c r="AC173" s="4"/>
      <c r="AD173" s="4"/>
      <c r="AE173" s="4"/>
      <c r="AF173" s="4"/>
      <c r="AG173" s="4"/>
      <c r="AH173" s="4"/>
      <c r="AI173" s="4"/>
      <c r="AJ173" s="4"/>
      <c r="AK173" s="4"/>
      <c r="AL173" s="4"/>
      <c r="AM173" s="5"/>
      <c r="AN173" s="5"/>
      <c r="AO173" s="5"/>
      <c r="AP173" s="5"/>
      <c r="AQ173" s="4"/>
      <c r="AR173">
        <f>tblRRData[[#This Row],[Departure Date]]-tblRRData[[#This Row],[Intake Date]]</f>
        <v>0</v>
      </c>
      <c r="AS173" t="str">
        <f>IF(tblRRData[[#This Row],[Departure Date]]&gt;0,IF(MONTH(tblRRData[[#This Row],[Departure Date]])&lt;4,"Q3",IF(MONTH(tblRRData[[#This Row],[Departure Date]])&lt;7,"Q4",IF(MONTH(tblRRData[[#This Row],[Departure Date]])&lt;10,"Q1","Q2"))),"")</f>
        <v/>
      </c>
    </row>
    <row r="174" spans="3:45" ht="15" customHeight="1" x14ac:dyDescent="0.25">
      <c r="C174" s="4"/>
      <c r="D174" t="str">
        <f>_xlfn.XLOOKUP(tblRRData[[#This Row],[Recovery Residence Name/Location]],luLocation[Location],luLocation[Organization],"")</f>
        <v/>
      </c>
      <c r="E174" t="str" cm="1">
        <f t="array" ref="E174">IFERROR(_xlfn.XLOOKUP(tblRRData[[#This Row],[Recovery Residence Name/Location]],luLocation[[#All],[Location]],luLocation[[#All],[Location Code]])&amp;"-"&amp;tblRRData[[#This Row],[Row Number Number]]&amp;"-"&amp;SFY,"")</f>
        <v/>
      </c>
      <c r="F174" s="4"/>
      <c r="G174" s="4"/>
      <c r="H174" s="5"/>
      <c r="I174" s="4"/>
      <c r="J174" s="4"/>
      <c r="K174" s="4"/>
      <c r="L174" s="4"/>
      <c r="M174" s="4"/>
      <c r="N174" s="4"/>
      <c r="O174" s="4"/>
      <c r="P174" s="4"/>
      <c r="Q174" s="4"/>
      <c r="R174" s="4"/>
      <c r="S174" s="4"/>
      <c r="T174" s="4"/>
      <c r="U174" s="4"/>
      <c r="V174" s="4"/>
      <c r="W174" s="4"/>
      <c r="X174" s="4"/>
      <c r="Y174" s="5"/>
      <c r="Z174" s="4"/>
      <c r="AA174" s="5"/>
      <c r="AB174" s="4"/>
      <c r="AC174" s="4"/>
      <c r="AD174" s="4"/>
      <c r="AE174" s="4"/>
      <c r="AF174" s="4"/>
      <c r="AG174" s="4"/>
      <c r="AH174" s="4"/>
      <c r="AI174" s="4"/>
      <c r="AJ174" s="4"/>
      <c r="AK174" s="4"/>
      <c r="AL174" s="4"/>
      <c r="AM174" s="5"/>
      <c r="AN174" s="5"/>
      <c r="AO174" s="5"/>
      <c r="AP174" s="5"/>
      <c r="AQ174" s="4"/>
      <c r="AR174">
        <f>tblRRData[[#This Row],[Departure Date]]-tblRRData[[#This Row],[Intake Date]]</f>
        <v>0</v>
      </c>
      <c r="AS174" t="str">
        <f>IF(tblRRData[[#This Row],[Departure Date]]&gt;0,IF(MONTH(tblRRData[[#This Row],[Departure Date]])&lt;4,"Q3",IF(MONTH(tblRRData[[#This Row],[Departure Date]])&lt;7,"Q4",IF(MONTH(tblRRData[[#This Row],[Departure Date]])&lt;10,"Q1","Q2"))),"")</f>
        <v/>
      </c>
    </row>
    <row r="175" spans="3:45" ht="15" customHeight="1" x14ac:dyDescent="0.25">
      <c r="C175" s="4"/>
      <c r="D175" t="str">
        <f>_xlfn.XLOOKUP(tblRRData[[#This Row],[Recovery Residence Name/Location]],luLocation[Location],luLocation[Organization],"")</f>
        <v/>
      </c>
      <c r="E175" t="str" cm="1">
        <f t="array" ref="E175">IFERROR(_xlfn.XLOOKUP(tblRRData[[#This Row],[Recovery Residence Name/Location]],luLocation[[#All],[Location]],luLocation[[#All],[Location Code]])&amp;"-"&amp;tblRRData[[#This Row],[Row Number Number]]&amp;"-"&amp;SFY,"")</f>
        <v/>
      </c>
      <c r="F175" s="4"/>
      <c r="G175" s="4"/>
      <c r="H175" s="5"/>
      <c r="I175" s="4"/>
      <c r="J175" s="4"/>
      <c r="K175" s="4"/>
      <c r="L175" s="4"/>
      <c r="M175" s="4"/>
      <c r="N175" s="4"/>
      <c r="O175" s="4"/>
      <c r="P175" s="4"/>
      <c r="Q175" s="4"/>
      <c r="R175" s="4"/>
      <c r="S175" s="4"/>
      <c r="T175" s="4"/>
      <c r="U175" s="4"/>
      <c r="V175" s="4"/>
      <c r="W175" s="4"/>
      <c r="X175" s="4"/>
      <c r="Y175" s="5"/>
      <c r="Z175" s="4"/>
      <c r="AA175" s="5"/>
      <c r="AB175" s="4"/>
      <c r="AC175" s="4"/>
      <c r="AD175" s="4"/>
      <c r="AE175" s="4"/>
      <c r="AF175" s="4"/>
      <c r="AG175" s="4"/>
      <c r="AH175" s="4"/>
      <c r="AI175" s="4"/>
      <c r="AJ175" s="4"/>
      <c r="AK175" s="4"/>
      <c r="AL175" s="4"/>
      <c r="AM175" s="5"/>
      <c r="AN175" s="5"/>
      <c r="AO175" s="5"/>
      <c r="AP175" s="5"/>
      <c r="AQ175" s="4"/>
      <c r="AR175">
        <f>tblRRData[[#This Row],[Departure Date]]-tblRRData[[#This Row],[Intake Date]]</f>
        <v>0</v>
      </c>
      <c r="AS175" t="str">
        <f>IF(tblRRData[[#This Row],[Departure Date]]&gt;0,IF(MONTH(tblRRData[[#This Row],[Departure Date]])&lt;4,"Q3",IF(MONTH(tblRRData[[#This Row],[Departure Date]])&lt;7,"Q4",IF(MONTH(tblRRData[[#This Row],[Departure Date]])&lt;10,"Q1","Q2"))),"")</f>
        <v/>
      </c>
    </row>
    <row r="176" spans="3:45" ht="15" customHeight="1" x14ac:dyDescent="0.25">
      <c r="C176" s="4"/>
      <c r="D176" t="str">
        <f>_xlfn.XLOOKUP(tblRRData[[#This Row],[Recovery Residence Name/Location]],luLocation[Location],luLocation[Organization],"")</f>
        <v/>
      </c>
      <c r="E176" t="str" cm="1">
        <f t="array" ref="E176">IFERROR(_xlfn.XLOOKUP(tblRRData[[#This Row],[Recovery Residence Name/Location]],luLocation[[#All],[Location]],luLocation[[#All],[Location Code]])&amp;"-"&amp;tblRRData[[#This Row],[Row Number Number]]&amp;"-"&amp;SFY,"")</f>
        <v/>
      </c>
      <c r="F176" s="4"/>
      <c r="G176" s="4"/>
      <c r="H176" s="5"/>
      <c r="I176" s="4"/>
      <c r="J176" s="4"/>
      <c r="K176" s="4"/>
      <c r="L176" s="4"/>
      <c r="M176" s="4"/>
      <c r="N176" s="4"/>
      <c r="O176" s="4"/>
      <c r="P176" s="4"/>
      <c r="Q176" s="4"/>
      <c r="R176" s="4"/>
      <c r="S176" s="4"/>
      <c r="T176" s="4"/>
      <c r="U176" s="4"/>
      <c r="V176" s="4"/>
      <c r="W176" s="4"/>
      <c r="X176" s="4"/>
      <c r="Y176" s="5"/>
      <c r="Z176" s="4"/>
      <c r="AA176" s="5"/>
      <c r="AB176" s="4"/>
      <c r="AC176" s="4"/>
      <c r="AD176" s="4"/>
      <c r="AE176" s="4"/>
      <c r="AF176" s="4"/>
      <c r="AG176" s="4"/>
      <c r="AH176" s="4"/>
      <c r="AI176" s="4"/>
      <c r="AJ176" s="4"/>
      <c r="AK176" s="4"/>
      <c r="AL176" s="4"/>
      <c r="AM176" s="5"/>
      <c r="AN176" s="5"/>
      <c r="AO176" s="5"/>
      <c r="AP176" s="5"/>
      <c r="AQ176" s="4"/>
      <c r="AR176">
        <f>tblRRData[[#This Row],[Departure Date]]-tblRRData[[#This Row],[Intake Date]]</f>
        <v>0</v>
      </c>
      <c r="AS176" t="str">
        <f>IF(tblRRData[[#This Row],[Departure Date]]&gt;0,IF(MONTH(tblRRData[[#This Row],[Departure Date]])&lt;4,"Q3",IF(MONTH(tblRRData[[#This Row],[Departure Date]])&lt;7,"Q4",IF(MONTH(tblRRData[[#This Row],[Departure Date]])&lt;10,"Q1","Q2"))),"")</f>
        <v/>
      </c>
    </row>
    <row r="177" spans="3:45" ht="15" customHeight="1" x14ac:dyDescent="0.25">
      <c r="C177" s="4"/>
      <c r="D177" t="str">
        <f>_xlfn.XLOOKUP(tblRRData[[#This Row],[Recovery Residence Name/Location]],luLocation[Location],luLocation[Organization],"")</f>
        <v/>
      </c>
      <c r="E177" t="str" cm="1">
        <f t="array" ref="E177">IFERROR(_xlfn.XLOOKUP(tblRRData[[#This Row],[Recovery Residence Name/Location]],luLocation[[#All],[Location]],luLocation[[#All],[Location Code]])&amp;"-"&amp;tblRRData[[#This Row],[Row Number Number]]&amp;"-"&amp;SFY,"")</f>
        <v/>
      </c>
      <c r="F177" s="4"/>
      <c r="G177" s="4"/>
      <c r="H177" s="5"/>
      <c r="I177" s="4"/>
      <c r="J177" s="4"/>
      <c r="K177" s="4"/>
      <c r="L177" s="4"/>
      <c r="M177" s="4"/>
      <c r="N177" s="4"/>
      <c r="O177" s="4"/>
      <c r="P177" s="4"/>
      <c r="Q177" s="4"/>
      <c r="R177" s="4"/>
      <c r="S177" s="4"/>
      <c r="T177" s="4"/>
      <c r="U177" s="4"/>
      <c r="V177" s="4"/>
      <c r="W177" s="4"/>
      <c r="X177" s="4"/>
      <c r="Y177" s="5"/>
      <c r="Z177" s="4"/>
      <c r="AA177" s="5"/>
      <c r="AB177" s="4"/>
      <c r="AC177" s="4"/>
      <c r="AD177" s="4"/>
      <c r="AE177" s="4"/>
      <c r="AF177" s="4"/>
      <c r="AG177" s="4"/>
      <c r="AH177" s="4"/>
      <c r="AI177" s="4"/>
      <c r="AJ177" s="4"/>
      <c r="AK177" s="4"/>
      <c r="AL177" s="4"/>
      <c r="AM177" s="5"/>
      <c r="AN177" s="5"/>
      <c r="AO177" s="5"/>
      <c r="AP177" s="5"/>
      <c r="AQ177" s="4"/>
      <c r="AR177">
        <f>tblRRData[[#This Row],[Departure Date]]-tblRRData[[#This Row],[Intake Date]]</f>
        <v>0</v>
      </c>
      <c r="AS177" t="str">
        <f>IF(tblRRData[[#This Row],[Departure Date]]&gt;0,IF(MONTH(tblRRData[[#This Row],[Departure Date]])&lt;4,"Q3",IF(MONTH(tblRRData[[#This Row],[Departure Date]])&lt;7,"Q4",IF(MONTH(tblRRData[[#This Row],[Departure Date]])&lt;10,"Q1","Q2"))),"")</f>
        <v/>
      </c>
    </row>
    <row r="178" spans="3:45" ht="15" customHeight="1" x14ac:dyDescent="0.25">
      <c r="C178" s="4"/>
      <c r="D178" t="str">
        <f>_xlfn.XLOOKUP(tblRRData[[#This Row],[Recovery Residence Name/Location]],luLocation[Location],luLocation[Organization],"")</f>
        <v/>
      </c>
      <c r="E178" t="str" cm="1">
        <f t="array" ref="E178">IFERROR(_xlfn.XLOOKUP(tblRRData[[#This Row],[Recovery Residence Name/Location]],luLocation[[#All],[Location]],luLocation[[#All],[Location Code]])&amp;"-"&amp;tblRRData[[#This Row],[Row Number Number]]&amp;"-"&amp;SFY,"")</f>
        <v/>
      </c>
      <c r="F178" s="4"/>
      <c r="G178" s="4"/>
      <c r="H178" s="5"/>
      <c r="I178" s="4"/>
      <c r="J178" s="4"/>
      <c r="K178" s="4"/>
      <c r="L178" s="4"/>
      <c r="M178" s="4"/>
      <c r="N178" s="4"/>
      <c r="O178" s="4"/>
      <c r="P178" s="4"/>
      <c r="Q178" s="4"/>
      <c r="R178" s="4"/>
      <c r="S178" s="4"/>
      <c r="T178" s="4"/>
      <c r="U178" s="4"/>
      <c r="V178" s="4"/>
      <c r="W178" s="4"/>
      <c r="X178" s="4"/>
      <c r="Y178" s="5"/>
      <c r="Z178" s="4"/>
      <c r="AA178" s="5"/>
      <c r="AB178" s="4"/>
      <c r="AC178" s="4"/>
      <c r="AD178" s="4"/>
      <c r="AE178" s="4"/>
      <c r="AF178" s="4"/>
      <c r="AG178" s="4"/>
      <c r="AH178" s="4"/>
      <c r="AI178" s="4"/>
      <c r="AJ178" s="4"/>
      <c r="AK178" s="4"/>
      <c r="AL178" s="4"/>
      <c r="AM178" s="5"/>
      <c r="AN178" s="5"/>
      <c r="AO178" s="5"/>
      <c r="AP178" s="5"/>
      <c r="AQ178" s="4"/>
      <c r="AR178">
        <f>tblRRData[[#This Row],[Departure Date]]-tblRRData[[#This Row],[Intake Date]]</f>
        <v>0</v>
      </c>
      <c r="AS178" t="str">
        <f>IF(tblRRData[[#This Row],[Departure Date]]&gt;0,IF(MONTH(tblRRData[[#This Row],[Departure Date]])&lt;4,"Q3",IF(MONTH(tblRRData[[#This Row],[Departure Date]])&lt;7,"Q4",IF(MONTH(tblRRData[[#This Row],[Departure Date]])&lt;10,"Q1","Q2"))),"")</f>
        <v/>
      </c>
    </row>
    <row r="179" spans="3:45" ht="15" customHeight="1" x14ac:dyDescent="0.25">
      <c r="C179" s="4"/>
      <c r="D179" t="str">
        <f>_xlfn.XLOOKUP(tblRRData[[#This Row],[Recovery Residence Name/Location]],luLocation[Location],luLocation[Organization],"")</f>
        <v/>
      </c>
      <c r="E179" t="str" cm="1">
        <f t="array" ref="E179">IFERROR(_xlfn.XLOOKUP(tblRRData[[#This Row],[Recovery Residence Name/Location]],luLocation[[#All],[Location]],luLocation[[#All],[Location Code]])&amp;"-"&amp;tblRRData[[#This Row],[Row Number Number]]&amp;"-"&amp;SFY,"")</f>
        <v/>
      </c>
      <c r="F179" s="4"/>
      <c r="G179" s="4"/>
      <c r="H179" s="5"/>
      <c r="I179" s="4"/>
      <c r="J179" s="4"/>
      <c r="K179" s="4"/>
      <c r="L179" s="4"/>
      <c r="M179" s="4"/>
      <c r="N179" s="4"/>
      <c r="O179" s="4"/>
      <c r="P179" s="4"/>
      <c r="Q179" s="4"/>
      <c r="R179" s="4"/>
      <c r="S179" s="4"/>
      <c r="T179" s="4"/>
      <c r="U179" s="4"/>
      <c r="V179" s="4"/>
      <c r="W179" s="4"/>
      <c r="X179" s="4"/>
      <c r="Y179" s="5"/>
      <c r="Z179" s="4"/>
      <c r="AA179" s="5"/>
      <c r="AB179" s="4"/>
      <c r="AC179" s="4"/>
      <c r="AD179" s="4"/>
      <c r="AE179" s="4"/>
      <c r="AF179" s="4"/>
      <c r="AG179" s="4"/>
      <c r="AH179" s="4"/>
      <c r="AI179" s="4"/>
      <c r="AJ179" s="4"/>
      <c r="AK179" s="4"/>
      <c r="AL179" s="4"/>
      <c r="AM179" s="5"/>
      <c r="AN179" s="5"/>
      <c r="AO179" s="5"/>
      <c r="AP179" s="5"/>
      <c r="AQ179" s="4"/>
      <c r="AR179">
        <f>tblRRData[[#This Row],[Departure Date]]-tblRRData[[#This Row],[Intake Date]]</f>
        <v>0</v>
      </c>
      <c r="AS179" t="str">
        <f>IF(tblRRData[[#This Row],[Departure Date]]&gt;0,IF(MONTH(tblRRData[[#This Row],[Departure Date]])&lt;4,"Q3",IF(MONTH(tblRRData[[#This Row],[Departure Date]])&lt;7,"Q4",IF(MONTH(tblRRData[[#This Row],[Departure Date]])&lt;10,"Q1","Q2"))),"")</f>
        <v/>
      </c>
    </row>
    <row r="180" spans="3:45" ht="15" customHeight="1" x14ac:dyDescent="0.25">
      <c r="C180" s="4"/>
      <c r="D180" t="str">
        <f>_xlfn.XLOOKUP(tblRRData[[#This Row],[Recovery Residence Name/Location]],luLocation[Location],luLocation[Organization],"")</f>
        <v/>
      </c>
      <c r="E180" t="str" cm="1">
        <f t="array" ref="E180">IFERROR(_xlfn.XLOOKUP(tblRRData[[#This Row],[Recovery Residence Name/Location]],luLocation[[#All],[Location]],luLocation[[#All],[Location Code]])&amp;"-"&amp;tblRRData[[#This Row],[Row Number Number]]&amp;"-"&amp;SFY,"")</f>
        <v/>
      </c>
      <c r="F180" s="4"/>
      <c r="G180" s="4"/>
      <c r="H180" s="5"/>
      <c r="I180" s="4"/>
      <c r="J180" s="4"/>
      <c r="K180" s="4"/>
      <c r="L180" s="4"/>
      <c r="M180" s="4"/>
      <c r="N180" s="4"/>
      <c r="O180" s="4"/>
      <c r="P180" s="4"/>
      <c r="Q180" s="4"/>
      <c r="R180" s="4"/>
      <c r="S180" s="4"/>
      <c r="T180" s="4"/>
      <c r="U180" s="4"/>
      <c r="V180" s="4"/>
      <c r="W180" s="4"/>
      <c r="X180" s="4"/>
      <c r="Y180" s="5"/>
      <c r="Z180" s="4"/>
      <c r="AA180" s="5"/>
      <c r="AB180" s="4"/>
      <c r="AC180" s="4"/>
      <c r="AD180" s="4"/>
      <c r="AE180" s="4"/>
      <c r="AF180" s="4"/>
      <c r="AG180" s="4"/>
      <c r="AH180" s="4"/>
      <c r="AI180" s="4"/>
      <c r="AJ180" s="4"/>
      <c r="AK180" s="4"/>
      <c r="AL180" s="4"/>
      <c r="AM180" s="5"/>
      <c r="AN180" s="5"/>
      <c r="AO180" s="5"/>
      <c r="AP180" s="5"/>
      <c r="AQ180" s="4"/>
      <c r="AR180">
        <f>tblRRData[[#This Row],[Departure Date]]-tblRRData[[#This Row],[Intake Date]]</f>
        <v>0</v>
      </c>
      <c r="AS180" t="str">
        <f>IF(tblRRData[[#This Row],[Departure Date]]&gt;0,IF(MONTH(tblRRData[[#This Row],[Departure Date]])&lt;4,"Q3",IF(MONTH(tblRRData[[#This Row],[Departure Date]])&lt;7,"Q4",IF(MONTH(tblRRData[[#This Row],[Departure Date]])&lt;10,"Q1","Q2"))),"")</f>
        <v/>
      </c>
    </row>
    <row r="181" spans="3:45" ht="15" customHeight="1" x14ac:dyDescent="0.25">
      <c r="C181" s="4"/>
      <c r="D181" t="str">
        <f>_xlfn.XLOOKUP(tblRRData[[#This Row],[Recovery Residence Name/Location]],luLocation[Location],luLocation[Organization],"")</f>
        <v/>
      </c>
      <c r="E181" t="str" cm="1">
        <f t="array" ref="E181">IFERROR(_xlfn.XLOOKUP(tblRRData[[#This Row],[Recovery Residence Name/Location]],luLocation[[#All],[Location]],luLocation[[#All],[Location Code]])&amp;"-"&amp;tblRRData[[#This Row],[Row Number Number]]&amp;"-"&amp;SFY,"")</f>
        <v/>
      </c>
      <c r="F181" s="4"/>
      <c r="G181" s="4"/>
      <c r="H181" s="5"/>
      <c r="I181" s="4"/>
      <c r="J181" s="4"/>
      <c r="K181" s="4"/>
      <c r="L181" s="4"/>
      <c r="M181" s="4"/>
      <c r="N181" s="4"/>
      <c r="O181" s="4"/>
      <c r="P181" s="4"/>
      <c r="Q181" s="4"/>
      <c r="R181" s="4"/>
      <c r="S181" s="4"/>
      <c r="T181" s="4"/>
      <c r="U181" s="4"/>
      <c r="V181" s="4"/>
      <c r="W181" s="4"/>
      <c r="X181" s="4"/>
      <c r="Y181" s="5"/>
      <c r="Z181" s="4"/>
      <c r="AA181" s="5"/>
      <c r="AB181" s="4"/>
      <c r="AC181" s="4"/>
      <c r="AD181" s="4"/>
      <c r="AE181" s="4"/>
      <c r="AF181" s="4"/>
      <c r="AG181" s="4"/>
      <c r="AH181" s="4"/>
      <c r="AI181" s="4"/>
      <c r="AJ181" s="4"/>
      <c r="AK181" s="4"/>
      <c r="AL181" s="4"/>
      <c r="AM181" s="5"/>
      <c r="AN181" s="5"/>
      <c r="AO181" s="5"/>
      <c r="AP181" s="5"/>
      <c r="AQ181" s="4"/>
      <c r="AR181">
        <f>tblRRData[[#This Row],[Departure Date]]-tblRRData[[#This Row],[Intake Date]]</f>
        <v>0</v>
      </c>
      <c r="AS181" t="str">
        <f>IF(tblRRData[[#This Row],[Departure Date]]&gt;0,IF(MONTH(tblRRData[[#This Row],[Departure Date]])&lt;4,"Q3",IF(MONTH(tblRRData[[#This Row],[Departure Date]])&lt;7,"Q4",IF(MONTH(tblRRData[[#This Row],[Departure Date]])&lt;10,"Q1","Q2"))),"")</f>
        <v/>
      </c>
    </row>
    <row r="182" spans="3:45" ht="15" customHeight="1" x14ac:dyDescent="0.25">
      <c r="C182" s="4"/>
      <c r="D182" t="str">
        <f>_xlfn.XLOOKUP(tblRRData[[#This Row],[Recovery Residence Name/Location]],luLocation[Location],luLocation[Organization],"")</f>
        <v/>
      </c>
      <c r="E182" t="str" cm="1">
        <f t="array" ref="E182">IFERROR(_xlfn.XLOOKUP(tblRRData[[#This Row],[Recovery Residence Name/Location]],luLocation[[#All],[Location]],luLocation[[#All],[Location Code]])&amp;"-"&amp;tblRRData[[#This Row],[Row Number Number]]&amp;"-"&amp;SFY,"")</f>
        <v/>
      </c>
      <c r="F182" s="4"/>
      <c r="G182" s="4"/>
      <c r="H182" s="5"/>
      <c r="I182" s="4"/>
      <c r="J182" s="4"/>
      <c r="K182" s="4"/>
      <c r="L182" s="4"/>
      <c r="M182" s="4"/>
      <c r="N182" s="4"/>
      <c r="O182" s="4"/>
      <c r="P182" s="4"/>
      <c r="Q182" s="4"/>
      <c r="R182" s="4"/>
      <c r="S182" s="4"/>
      <c r="T182" s="4"/>
      <c r="U182" s="4"/>
      <c r="V182" s="4"/>
      <c r="W182" s="4"/>
      <c r="X182" s="4"/>
      <c r="Y182" s="5"/>
      <c r="Z182" s="4"/>
      <c r="AA182" s="5"/>
      <c r="AB182" s="4"/>
      <c r="AC182" s="4"/>
      <c r="AD182" s="4"/>
      <c r="AE182" s="4"/>
      <c r="AF182" s="4"/>
      <c r="AG182" s="4"/>
      <c r="AH182" s="4"/>
      <c r="AI182" s="4"/>
      <c r="AJ182" s="4"/>
      <c r="AK182" s="4"/>
      <c r="AL182" s="4"/>
      <c r="AM182" s="5"/>
      <c r="AN182" s="5"/>
      <c r="AO182" s="5"/>
      <c r="AP182" s="5"/>
      <c r="AQ182" s="4"/>
      <c r="AR182">
        <f>tblRRData[[#This Row],[Departure Date]]-tblRRData[[#This Row],[Intake Date]]</f>
        <v>0</v>
      </c>
      <c r="AS182" t="str">
        <f>IF(tblRRData[[#This Row],[Departure Date]]&gt;0,IF(MONTH(tblRRData[[#This Row],[Departure Date]])&lt;4,"Q3",IF(MONTH(tblRRData[[#This Row],[Departure Date]])&lt;7,"Q4",IF(MONTH(tblRRData[[#This Row],[Departure Date]])&lt;10,"Q1","Q2"))),"")</f>
        <v/>
      </c>
    </row>
    <row r="183" spans="3:45" ht="15" customHeight="1" x14ac:dyDescent="0.25">
      <c r="C183" s="4"/>
      <c r="D183" t="str">
        <f>_xlfn.XLOOKUP(tblRRData[[#This Row],[Recovery Residence Name/Location]],luLocation[Location],luLocation[Organization],"")</f>
        <v/>
      </c>
      <c r="E183" t="str" cm="1">
        <f t="array" ref="E183">IFERROR(_xlfn.XLOOKUP(tblRRData[[#This Row],[Recovery Residence Name/Location]],luLocation[[#All],[Location]],luLocation[[#All],[Location Code]])&amp;"-"&amp;tblRRData[[#This Row],[Row Number Number]]&amp;"-"&amp;SFY,"")</f>
        <v/>
      </c>
      <c r="F183" s="4"/>
      <c r="G183" s="4"/>
      <c r="H183" s="5"/>
      <c r="I183" s="4"/>
      <c r="J183" s="4"/>
      <c r="K183" s="4"/>
      <c r="L183" s="4"/>
      <c r="M183" s="4"/>
      <c r="N183" s="4"/>
      <c r="O183" s="4"/>
      <c r="P183" s="4"/>
      <c r="Q183" s="4"/>
      <c r="R183" s="4"/>
      <c r="S183" s="4"/>
      <c r="T183" s="4"/>
      <c r="U183" s="4"/>
      <c r="V183" s="4"/>
      <c r="W183" s="4"/>
      <c r="X183" s="4"/>
      <c r="Y183" s="5"/>
      <c r="Z183" s="4"/>
      <c r="AA183" s="5"/>
      <c r="AB183" s="4"/>
      <c r="AC183" s="4"/>
      <c r="AD183" s="4"/>
      <c r="AE183" s="4"/>
      <c r="AF183" s="4"/>
      <c r="AG183" s="4"/>
      <c r="AH183" s="4"/>
      <c r="AI183" s="4"/>
      <c r="AJ183" s="4"/>
      <c r="AK183" s="4"/>
      <c r="AL183" s="4"/>
      <c r="AM183" s="5"/>
      <c r="AN183" s="5"/>
      <c r="AO183" s="5"/>
      <c r="AP183" s="5"/>
      <c r="AQ183" s="4"/>
      <c r="AR183">
        <f>tblRRData[[#This Row],[Departure Date]]-tblRRData[[#This Row],[Intake Date]]</f>
        <v>0</v>
      </c>
      <c r="AS183" t="str">
        <f>IF(tblRRData[[#This Row],[Departure Date]]&gt;0,IF(MONTH(tblRRData[[#This Row],[Departure Date]])&lt;4,"Q3",IF(MONTH(tblRRData[[#This Row],[Departure Date]])&lt;7,"Q4",IF(MONTH(tblRRData[[#This Row],[Departure Date]])&lt;10,"Q1","Q2"))),"")</f>
        <v/>
      </c>
    </row>
    <row r="184" spans="3:45" ht="15" customHeight="1" x14ac:dyDescent="0.25">
      <c r="C184" s="4"/>
      <c r="D184" t="str">
        <f>_xlfn.XLOOKUP(tblRRData[[#This Row],[Recovery Residence Name/Location]],luLocation[Location],luLocation[Organization],"")</f>
        <v/>
      </c>
      <c r="E184" t="str" cm="1">
        <f t="array" ref="E184">IFERROR(_xlfn.XLOOKUP(tblRRData[[#This Row],[Recovery Residence Name/Location]],luLocation[[#All],[Location]],luLocation[[#All],[Location Code]])&amp;"-"&amp;tblRRData[[#This Row],[Row Number Number]]&amp;"-"&amp;SFY,"")</f>
        <v/>
      </c>
      <c r="F184" s="4"/>
      <c r="G184" s="4"/>
      <c r="H184" s="5"/>
      <c r="I184" s="4"/>
      <c r="J184" s="4"/>
      <c r="K184" s="4"/>
      <c r="L184" s="4"/>
      <c r="M184" s="4"/>
      <c r="N184" s="4"/>
      <c r="O184" s="4"/>
      <c r="P184" s="4"/>
      <c r="Q184" s="4"/>
      <c r="R184" s="4"/>
      <c r="S184" s="4"/>
      <c r="T184" s="4"/>
      <c r="U184" s="4"/>
      <c r="V184" s="4"/>
      <c r="W184" s="4"/>
      <c r="X184" s="4"/>
      <c r="Y184" s="5"/>
      <c r="Z184" s="4"/>
      <c r="AA184" s="5"/>
      <c r="AB184" s="4"/>
      <c r="AC184" s="4"/>
      <c r="AD184" s="4"/>
      <c r="AE184" s="4"/>
      <c r="AF184" s="4"/>
      <c r="AG184" s="4"/>
      <c r="AH184" s="4"/>
      <c r="AI184" s="4"/>
      <c r="AJ184" s="4"/>
      <c r="AK184" s="4"/>
      <c r="AL184" s="4"/>
      <c r="AM184" s="5"/>
      <c r="AN184" s="5"/>
      <c r="AO184" s="5"/>
      <c r="AP184" s="5"/>
      <c r="AQ184" s="4"/>
      <c r="AR184">
        <f>tblRRData[[#This Row],[Departure Date]]-tblRRData[[#This Row],[Intake Date]]</f>
        <v>0</v>
      </c>
      <c r="AS184" t="str">
        <f>IF(tblRRData[[#This Row],[Departure Date]]&gt;0,IF(MONTH(tblRRData[[#This Row],[Departure Date]])&lt;4,"Q3",IF(MONTH(tblRRData[[#This Row],[Departure Date]])&lt;7,"Q4",IF(MONTH(tblRRData[[#This Row],[Departure Date]])&lt;10,"Q1","Q2"))),"")</f>
        <v/>
      </c>
    </row>
    <row r="185" spans="3:45" ht="15" customHeight="1" x14ac:dyDescent="0.25">
      <c r="C185" s="4"/>
      <c r="D185" t="str">
        <f>_xlfn.XLOOKUP(tblRRData[[#This Row],[Recovery Residence Name/Location]],luLocation[Location],luLocation[Organization],"")</f>
        <v/>
      </c>
      <c r="E185" t="str" cm="1">
        <f t="array" ref="E185">IFERROR(_xlfn.XLOOKUP(tblRRData[[#This Row],[Recovery Residence Name/Location]],luLocation[[#All],[Location]],luLocation[[#All],[Location Code]])&amp;"-"&amp;tblRRData[[#This Row],[Row Number Number]]&amp;"-"&amp;SFY,"")</f>
        <v/>
      </c>
      <c r="F185" s="4"/>
      <c r="G185" s="4"/>
      <c r="H185" s="5"/>
      <c r="I185" s="4"/>
      <c r="J185" s="4"/>
      <c r="K185" s="4"/>
      <c r="L185" s="4"/>
      <c r="M185" s="4"/>
      <c r="N185" s="4"/>
      <c r="O185" s="4"/>
      <c r="P185" s="4"/>
      <c r="Q185" s="4"/>
      <c r="R185" s="4"/>
      <c r="S185" s="4"/>
      <c r="T185" s="4"/>
      <c r="U185" s="4"/>
      <c r="V185" s="4"/>
      <c r="W185" s="4"/>
      <c r="X185" s="4"/>
      <c r="Y185" s="5"/>
      <c r="Z185" s="4"/>
      <c r="AA185" s="5"/>
      <c r="AB185" s="4"/>
      <c r="AC185" s="4"/>
      <c r="AD185" s="4"/>
      <c r="AE185" s="4"/>
      <c r="AF185" s="4"/>
      <c r="AG185" s="4"/>
      <c r="AH185" s="4"/>
      <c r="AI185" s="4"/>
      <c r="AJ185" s="4"/>
      <c r="AK185" s="4"/>
      <c r="AL185" s="4"/>
      <c r="AM185" s="5"/>
      <c r="AN185" s="5"/>
      <c r="AO185" s="5"/>
      <c r="AP185" s="5"/>
      <c r="AQ185" s="4"/>
      <c r="AR185">
        <f>tblRRData[[#This Row],[Departure Date]]-tblRRData[[#This Row],[Intake Date]]</f>
        <v>0</v>
      </c>
      <c r="AS185" t="str">
        <f>IF(tblRRData[[#This Row],[Departure Date]]&gt;0,IF(MONTH(tblRRData[[#This Row],[Departure Date]])&lt;4,"Q3",IF(MONTH(tblRRData[[#This Row],[Departure Date]])&lt;7,"Q4",IF(MONTH(tblRRData[[#This Row],[Departure Date]])&lt;10,"Q1","Q2"))),"")</f>
        <v/>
      </c>
    </row>
    <row r="186" spans="3:45" ht="15" customHeight="1" x14ac:dyDescent="0.25">
      <c r="C186" s="4"/>
      <c r="D186" t="str">
        <f>_xlfn.XLOOKUP(tblRRData[[#This Row],[Recovery Residence Name/Location]],luLocation[Location],luLocation[Organization],"")</f>
        <v/>
      </c>
      <c r="E186" t="str" cm="1">
        <f t="array" ref="E186">IFERROR(_xlfn.XLOOKUP(tblRRData[[#This Row],[Recovery Residence Name/Location]],luLocation[[#All],[Location]],luLocation[[#All],[Location Code]])&amp;"-"&amp;tblRRData[[#This Row],[Row Number Number]]&amp;"-"&amp;SFY,"")</f>
        <v/>
      </c>
      <c r="F186" s="4"/>
      <c r="G186" s="4"/>
      <c r="H186" s="5"/>
      <c r="I186" s="4"/>
      <c r="J186" s="4"/>
      <c r="K186" s="4"/>
      <c r="L186" s="4"/>
      <c r="M186" s="4"/>
      <c r="N186" s="4"/>
      <c r="O186" s="4"/>
      <c r="P186" s="4"/>
      <c r="Q186" s="4"/>
      <c r="R186" s="4"/>
      <c r="S186" s="4"/>
      <c r="T186" s="4"/>
      <c r="U186" s="4"/>
      <c r="V186" s="4"/>
      <c r="W186" s="4"/>
      <c r="X186" s="4"/>
      <c r="Y186" s="5"/>
      <c r="Z186" s="4"/>
      <c r="AA186" s="5"/>
      <c r="AB186" s="4"/>
      <c r="AC186" s="4"/>
      <c r="AD186" s="4"/>
      <c r="AE186" s="4"/>
      <c r="AF186" s="4"/>
      <c r="AG186" s="4"/>
      <c r="AH186" s="4"/>
      <c r="AI186" s="4"/>
      <c r="AJ186" s="4"/>
      <c r="AK186" s="4"/>
      <c r="AL186" s="4"/>
      <c r="AM186" s="5"/>
      <c r="AN186" s="5"/>
      <c r="AO186" s="5"/>
      <c r="AP186" s="5"/>
      <c r="AQ186" s="4"/>
      <c r="AR186">
        <f>tblRRData[[#This Row],[Departure Date]]-tblRRData[[#This Row],[Intake Date]]</f>
        <v>0</v>
      </c>
      <c r="AS186" t="str">
        <f>IF(tblRRData[[#This Row],[Departure Date]]&gt;0,IF(MONTH(tblRRData[[#This Row],[Departure Date]])&lt;4,"Q3",IF(MONTH(tblRRData[[#This Row],[Departure Date]])&lt;7,"Q4",IF(MONTH(tblRRData[[#This Row],[Departure Date]])&lt;10,"Q1","Q2"))),"")</f>
        <v/>
      </c>
    </row>
    <row r="187" spans="3:45" ht="15" customHeight="1" x14ac:dyDescent="0.25">
      <c r="C187" s="4"/>
      <c r="D187" t="str">
        <f>_xlfn.XLOOKUP(tblRRData[[#This Row],[Recovery Residence Name/Location]],luLocation[Location],luLocation[Organization],"")</f>
        <v/>
      </c>
      <c r="E187" t="str" cm="1">
        <f t="array" ref="E187">IFERROR(_xlfn.XLOOKUP(tblRRData[[#This Row],[Recovery Residence Name/Location]],luLocation[[#All],[Location]],luLocation[[#All],[Location Code]])&amp;"-"&amp;tblRRData[[#This Row],[Row Number Number]]&amp;"-"&amp;SFY,"")</f>
        <v/>
      </c>
      <c r="F187" s="4"/>
      <c r="G187" s="4"/>
      <c r="H187" s="5"/>
      <c r="I187" s="4"/>
      <c r="J187" s="4"/>
      <c r="K187" s="4"/>
      <c r="L187" s="4"/>
      <c r="M187" s="4"/>
      <c r="N187" s="4"/>
      <c r="O187" s="4"/>
      <c r="P187" s="4"/>
      <c r="Q187" s="4"/>
      <c r="R187" s="4"/>
      <c r="S187" s="4"/>
      <c r="T187" s="4"/>
      <c r="U187" s="4"/>
      <c r="V187" s="4"/>
      <c r="W187" s="4"/>
      <c r="X187" s="4"/>
      <c r="Y187" s="5"/>
      <c r="Z187" s="4"/>
      <c r="AA187" s="5"/>
      <c r="AB187" s="4"/>
      <c r="AC187" s="4"/>
      <c r="AD187" s="4"/>
      <c r="AE187" s="4"/>
      <c r="AF187" s="4"/>
      <c r="AG187" s="4"/>
      <c r="AH187" s="4"/>
      <c r="AI187" s="4"/>
      <c r="AJ187" s="4"/>
      <c r="AK187" s="4"/>
      <c r="AL187" s="4"/>
      <c r="AM187" s="5"/>
      <c r="AN187" s="5"/>
      <c r="AO187" s="5"/>
      <c r="AP187" s="5"/>
      <c r="AQ187" s="4"/>
      <c r="AR187">
        <f>tblRRData[[#This Row],[Departure Date]]-tblRRData[[#This Row],[Intake Date]]</f>
        <v>0</v>
      </c>
      <c r="AS187" t="str">
        <f>IF(tblRRData[[#This Row],[Departure Date]]&gt;0,IF(MONTH(tblRRData[[#This Row],[Departure Date]])&lt;4,"Q3",IF(MONTH(tblRRData[[#This Row],[Departure Date]])&lt;7,"Q4",IF(MONTH(tblRRData[[#This Row],[Departure Date]])&lt;10,"Q1","Q2"))),"")</f>
        <v/>
      </c>
    </row>
    <row r="188" spans="3:45" ht="15" customHeight="1" x14ac:dyDescent="0.25">
      <c r="C188" s="4"/>
      <c r="D188" t="str">
        <f>_xlfn.XLOOKUP(tblRRData[[#This Row],[Recovery Residence Name/Location]],luLocation[Location],luLocation[Organization],"")</f>
        <v/>
      </c>
      <c r="E188" t="str" cm="1">
        <f t="array" ref="E188">IFERROR(_xlfn.XLOOKUP(tblRRData[[#This Row],[Recovery Residence Name/Location]],luLocation[[#All],[Location]],luLocation[[#All],[Location Code]])&amp;"-"&amp;tblRRData[[#This Row],[Row Number Number]]&amp;"-"&amp;SFY,"")</f>
        <v/>
      </c>
      <c r="F188" s="4"/>
      <c r="G188" s="4"/>
      <c r="H188" s="5"/>
      <c r="I188" s="4"/>
      <c r="J188" s="4"/>
      <c r="K188" s="4"/>
      <c r="L188" s="4"/>
      <c r="M188" s="4"/>
      <c r="N188" s="4"/>
      <c r="O188" s="4"/>
      <c r="P188" s="4"/>
      <c r="Q188" s="4"/>
      <c r="R188" s="4"/>
      <c r="S188" s="4"/>
      <c r="T188" s="4"/>
      <c r="U188" s="4"/>
      <c r="V188" s="4"/>
      <c r="W188" s="4"/>
      <c r="X188" s="4"/>
      <c r="Y188" s="5"/>
      <c r="Z188" s="4"/>
      <c r="AA188" s="5"/>
      <c r="AB188" s="4"/>
      <c r="AC188" s="4"/>
      <c r="AD188" s="4"/>
      <c r="AE188" s="4"/>
      <c r="AF188" s="4"/>
      <c r="AG188" s="4"/>
      <c r="AH188" s="4"/>
      <c r="AI188" s="4"/>
      <c r="AJ188" s="4"/>
      <c r="AK188" s="4"/>
      <c r="AL188" s="4"/>
      <c r="AM188" s="5"/>
      <c r="AN188" s="5"/>
      <c r="AO188" s="5"/>
      <c r="AP188" s="5"/>
      <c r="AQ188" s="4"/>
      <c r="AR188">
        <f>tblRRData[[#This Row],[Departure Date]]-tblRRData[[#This Row],[Intake Date]]</f>
        <v>0</v>
      </c>
      <c r="AS188" t="str">
        <f>IF(tblRRData[[#This Row],[Departure Date]]&gt;0,IF(MONTH(tblRRData[[#This Row],[Departure Date]])&lt;4,"Q3",IF(MONTH(tblRRData[[#This Row],[Departure Date]])&lt;7,"Q4",IF(MONTH(tblRRData[[#This Row],[Departure Date]])&lt;10,"Q1","Q2"))),"")</f>
        <v/>
      </c>
    </row>
    <row r="189" spans="3:45" ht="15" customHeight="1" x14ac:dyDescent="0.25">
      <c r="C189" s="4"/>
      <c r="D189" t="str">
        <f>_xlfn.XLOOKUP(tblRRData[[#This Row],[Recovery Residence Name/Location]],luLocation[Location],luLocation[Organization],"")</f>
        <v/>
      </c>
      <c r="E189" t="str" cm="1">
        <f t="array" ref="E189">IFERROR(_xlfn.XLOOKUP(tblRRData[[#This Row],[Recovery Residence Name/Location]],luLocation[[#All],[Location]],luLocation[[#All],[Location Code]])&amp;"-"&amp;tblRRData[[#This Row],[Row Number Number]]&amp;"-"&amp;SFY,"")</f>
        <v/>
      </c>
      <c r="F189" s="4"/>
      <c r="G189" s="4"/>
      <c r="H189" s="5"/>
      <c r="I189" s="4"/>
      <c r="J189" s="4"/>
      <c r="K189" s="4"/>
      <c r="L189" s="4"/>
      <c r="M189" s="4"/>
      <c r="N189" s="4"/>
      <c r="O189" s="4"/>
      <c r="P189" s="4"/>
      <c r="Q189" s="4"/>
      <c r="R189" s="4"/>
      <c r="S189" s="4"/>
      <c r="T189" s="4"/>
      <c r="U189" s="4"/>
      <c r="V189" s="4"/>
      <c r="W189" s="4"/>
      <c r="X189" s="4"/>
      <c r="Y189" s="5"/>
      <c r="Z189" s="4"/>
      <c r="AA189" s="5"/>
      <c r="AB189" s="4"/>
      <c r="AC189" s="4"/>
      <c r="AD189" s="4"/>
      <c r="AE189" s="4"/>
      <c r="AF189" s="4"/>
      <c r="AG189" s="4"/>
      <c r="AH189" s="4"/>
      <c r="AI189" s="4"/>
      <c r="AJ189" s="4"/>
      <c r="AK189" s="4"/>
      <c r="AL189" s="4"/>
      <c r="AM189" s="5"/>
      <c r="AN189" s="5"/>
      <c r="AO189" s="5"/>
      <c r="AP189" s="5"/>
      <c r="AQ189" s="4"/>
      <c r="AR189">
        <f>tblRRData[[#This Row],[Departure Date]]-tblRRData[[#This Row],[Intake Date]]</f>
        <v>0</v>
      </c>
      <c r="AS189" t="str">
        <f>IF(tblRRData[[#This Row],[Departure Date]]&gt;0,IF(MONTH(tblRRData[[#This Row],[Departure Date]])&lt;4,"Q3",IF(MONTH(tblRRData[[#This Row],[Departure Date]])&lt;7,"Q4",IF(MONTH(tblRRData[[#This Row],[Departure Date]])&lt;10,"Q1","Q2"))),"")</f>
        <v/>
      </c>
    </row>
    <row r="190" spans="3:45" ht="15" customHeight="1" x14ac:dyDescent="0.25">
      <c r="C190" s="4"/>
      <c r="D190" t="str">
        <f>_xlfn.XLOOKUP(tblRRData[[#This Row],[Recovery Residence Name/Location]],luLocation[Location],luLocation[Organization],"")</f>
        <v/>
      </c>
      <c r="E190" t="str" cm="1">
        <f t="array" ref="E190">IFERROR(_xlfn.XLOOKUP(tblRRData[[#This Row],[Recovery Residence Name/Location]],luLocation[[#All],[Location]],luLocation[[#All],[Location Code]])&amp;"-"&amp;tblRRData[[#This Row],[Row Number Number]]&amp;"-"&amp;SFY,"")</f>
        <v/>
      </c>
      <c r="F190" s="4"/>
      <c r="G190" s="4"/>
      <c r="H190" s="5"/>
      <c r="I190" s="4"/>
      <c r="J190" s="4"/>
      <c r="K190" s="4"/>
      <c r="L190" s="4"/>
      <c r="M190" s="4"/>
      <c r="N190" s="4"/>
      <c r="O190" s="4"/>
      <c r="P190" s="4"/>
      <c r="Q190" s="4"/>
      <c r="R190" s="4"/>
      <c r="S190" s="4"/>
      <c r="T190" s="4"/>
      <c r="U190" s="4"/>
      <c r="V190" s="4"/>
      <c r="W190" s="4"/>
      <c r="X190" s="4"/>
      <c r="Y190" s="5"/>
      <c r="Z190" s="4"/>
      <c r="AA190" s="5"/>
      <c r="AB190" s="4"/>
      <c r="AC190" s="4"/>
      <c r="AD190" s="4"/>
      <c r="AE190" s="4"/>
      <c r="AF190" s="4"/>
      <c r="AG190" s="4"/>
      <c r="AH190" s="4"/>
      <c r="AI190" s="4"/>
      <c r="AJ190" s="4"/>
      <c r="AK190" s="4"/>
      <c r="AL190" s="4"/>
      <c r="AM190" s="5"/>
      <c r="AN190" s="5"/>
      <c r="AO190" s="5"/>
      <c r="AP190" s="5"/>
      <c r="AQ190" s="4"/>
      <c r="AR190">
        <f>tblRRData[[#This Row],[Departure Date]]-tblRRData[[#This Row],[Intake Date]]</f>
        <v>0</v>
      </c>
      <c r="AS190" t="str">
        <f>IF(tblRRData[[#This Row],[Departure Date]]&gt;0,IF(MONTH(tblRRData[[#This Row],[Departure Date]])&lt;4,"Q3",IF(MONTH(tblRRData[[#This Row],[Departure Date]])&lt;7,"Q4",IF(MONTH(tblRRData[[#This Row],[Departure Date]])&lt;10,"Q1","Q2"))),"")</f>
        <v/>
      </c>
    </row>
    <row r="191" spans="3:45" ht="15" customHeight="1" x14ac:dyDescent="0.25">
      <c r="C191" s="4"/>
      <c r="D191" t="str">
        <f>_xlfn.XLOOKUP(tblRRData[[#This Row],[Recovery Residence Name/Location]],luLocation[Location],luLocation[Organization],"")</f>
        <v/>
      </c>
      <c r="E191" t="str" cm="1">
        <f t="array" ref="E191">IFERROR(_xlfn.XLOOKUP(tblRRData[[#This Row],[Recovery Residence Name/Location]],luLocation[[#All],[Location]],luLocation[[#All],[Location Code]])&amp;"-"&amp;tblRRData[[#This Row],[Row Number Number]]&amp;"-"&amp;SFY,"")</f>
        <v/>
      </c>
      <c r="F191" s="4"/>
      <c r="G191" s="4"/>
      <c r="H191" s="5"/>
      <c r="I191" s="4"/>
      <c r="J191" s="4"/>
      <c r="K191" s="4"/>
      <c r="L191" s="4"/>
      <c r="M191" s="4"/>
      <c r="N191" s="4"/>
      <c r="O191" s="4"/>
      <c r="P191" s="4"/>
      <c r="Q191" s="4"/>
      <c r="R191" s="4"/>
      <c r="S191" s="4"/>
      <c r="T191" s="4"/>
      <c r="U191" s="4"/>
      <c r="V191" s="4"/>
      <c r="W191" s="4"/>
      <c r="X191" s="4"/>
      <c r="Y191" s="5"/>
      <c r="Z191" s="4"/>
      <c r="AA191" s="5"/>
      <c r="AB191" s="4"/>
      <c r="AC191" s="4"/>
      <c r="AD191" s="4"/>
      <c r="AE191" s="4"/>
      <c r="AF191" s="4"/>
      <c r="AG191" s="4"/>
      <c r="AH191" s="4"/>
      <c r="AI191" s="4"/>
      <c r="AJ191" s="4"/>
      <c r="AK191" s="4"/>
      <c r="AL191" s="4"/>
      <c r="AM191" s="5"/>
      <c r="AN191" s="5"/>
      <c r="AO191" s="5"/>
      <c r="AP191" s="5"/>
      <c r="AQ191" s="4"/>
      <c r="AR191">
        <f>tblRRData[[#This Row],[Departure Date]]-tblRRData[[#This Row],[Intake Date]]</f>
        <v>0</v>
      </c>
      <c r="AS191" t="str">
        <f>IF(tblRRData[[#This Row],[Departure Date]]&gt;0,IF(MONTH(tblRRData[[#This Row],[Departure Date]])&lt;4,"Q3",IF(MONTH(tblRRData[[#This Row],[Departure Date]])&lt;7,"Q4",IF(MONTH(tblRRData[[#This Row],[Departure Date]])&lt;10,"Q1","Q2"))),"")</f>
        <v/>
      </c>
    </row>
    <row r="192" spans="3:45" ht="15" customHeight="1" x14ac:dyDescent="0.25">
      <c r="C192" s="4"/>
      <c r="D192" t="str">
        <f>_xlfn.XLOOKUP(tblRRData[[#This Row],[Recovery Residence Name/Location]],luLocation[Location],luLocation[Organization],"")</f>
        <v/>
      </c>
      <c r="E192" t="str" cm="1">
        <f t="array" ref="E192">IFERROR(_xlfn.XLOOKUP(tblRRData[[#This Row],[Recovery Residence Name/Location]],luLocation[[#All],[Location]],luLocation[[#All],[Location Code]])&amp;"-"&amp;tblRRData[[#This Row],[Row Number Number]]&amp;"-"&amp;SFY,"")</f>
        <v/>
      </c>
      <c r="F192" s="4"/>
      <c r="G192" s="4"/>
      <c r="H192" s="5"/>
      <c r="I192" s="4"/>
      <c r="J192" s="4"/>
      <c r="K192" s="4"/>
      <c r="L192" s="4"/>
      <c r="M192" s="4"/>
      <c r="N192" s="4"/>
      <c r="O192" s="4"/>
      <c r="P192" s="4"/>
      <c r="Q192" s="4"/>
      <c r="R192" s="4"/>
      <c r="S192" s="4"/>
      <c r="T192" s="4"/>
      <c r="U192" s="4"/>
      <c r="V192" s="4"/>
      <c r="W192" s="4"/>
      <c r="X192" s="4"/>
      <c r="Y192" s="5"/>
      <c r="Z192" s="4"/>
      <c r="AA192" s="5"/>
      <c r="AB192" s="4"/>
      <c r="AC192" s="4"/>
      <c r="AD192" s="4"/>
      <c r="AE192" s="4"/>
      <c r="AF192" s="4"/>
      <c r="AG192" s="4"/>
      <c r="AH192" s="4"/>
      <c r="AI192" s="4"/>
      <c r="AJ192" s="4"/>
      <c r="AK192" s="4"/>
      <c r="AL192" s="4"/>
      <c r="AM192" s="5"/>
      <c r="AN192" s="5"/>
      <c r="AO192" s="5"/>
      <c r="AP192" s="5"/>
      <c r="AQ192" s="4"/>
      <c r="AR192">
        <f>tblRRData[[#This Row],[Departure Date]]-tblRRData[[#This Row],[Intake Date]]</f>
        <v>0</v>
      </c>
      <c r="AS192" t="str">
        <f>IF(tblRRData[[#This Row],[Departure Date]]&gt;0,IF(MONTH(tblRRData[[#This Row],[Departure Date]])&lt;4,"Q3",IF(MONTH(tblRRData[[#This Row],[Departure Date]])&lt;7,"Q4",IF(MONTH(tblRRData[[#This Row],[Departure Date]])&lt;10,"Q1","Q2"))),"")</f>
        <v/>
      </c>
    </row>
    <row r="193" spans="3:45" ht="15" customHeight="1" x14ac:dyDescent="0.25">
      <c r="C193" s="4"/>
      <c r="D193" t="str">
        <f>_xlfn.XLOOKUP(tblRRData[[#This Row],[Recovery Residence Name/Location]],luLocation[Location],luLocation[Organization],"")</f>
        <v/>
      </c>
      <c r="E193" t="str" cm="1">
        <f t="array" ref="E193">IFERROR(_xlfn.XLOOKUP(tblRRData[[#This Row],[Recovery Residence Name/Location]],luLocation[[#All],[Location]],luLocation[[#All],[Location Code]])&amp;"-"&amp;tblRRData[[#This Row],[Row Number Number]]&amp;"-"&amp;SFY,"")</f>
        <v/>
      </c>
      <c r="F193" s="4"/>
      <c r="G193" s="4"/>
      <c r="H193" s="5"/>
      <c r="I193" s="4"/>
      <c r="J193" s="4"/>
      <c r="K193" s="4"/>
      <c r="L193" s="4"/>
      <c r="M193" s="4"/>
      <c r="N193" s="4"/>
      <c r="O193" s="4"/>
      <c r="P193" s="4"/>
      <c r="Q193" s="4"/>
      <c r="R193" s="4"/>
      <c r="S193" s="4"/>
      <c r="T193" s="4"/>
      <c r="U193" s="4"/>
      <c r="V193" s="4"/>
      <c r="W193" s="4"/>
      <c r="X193" s="4"/>
      <c r="Y193" s="5"/>
      <c r="Z193" s="4"/>
      <c r="AA193" s="5"/>
      <c r="AB193" s="4"/>
      <c r="AC193" s="4"/>
      <c r="AD193" s="4"/>
      <c r="AE193" s="4"/>
      <c r="AF193" s="4"/>
      <c r="AG193" s="4"/>
      <c r="AH193" s="4"/>
      <c r="AI193" s="4"/>
      <c r="AJ193" s="4"/>
      <c r="AK193" s="4"/>
      <c r="AL193" s="4"/>
      <c r="AM193" s="5"/>
      <c r="AN193" s="5"/>
      <c r="AO193" s="5"/>
      <c r="AP193" s="5"/>
      <c r="AQ193" s="4"/>
      <c r="AR193">
        <f>tblRRData[[#This Row],[Departure Date]]-tblRRData[[#This Row],[Intake Date]]</f>
        <v>0</v>
      </c>
      <c r="AS193" t="str">
        <f>IF(tblRRData[[#This Row],[Departure Date]]&gt;0,IF(MONTH(tblRRData[[#This Row],[Departure Date]])&lt;4,"Q3",IF(MONTH(tblRRData[[#This Row],[Departure Date]])&lt;7,"Q4",IF(MONTH(tblRRData[[#This Row],[Departure Date]])&lt;10,"Q1","Q2"))),"")</f>
        <v/>
      </c>
    </row>
    <row r="194" spans="3:45" ht="15" customHeight="1" x14ac:dyDescent="0.25">
      <c r="C194" s="4"/>
      <c r="D194" t="str">
        <f>_xlfn.XLOOKUP(tblRRData[[#This Row],[Recovery Residence Name/Location]],luLocation[Location],luLocation[Organization],"")</f>
        <v/>
      </c>
      <c r="E194" t="str" cm="1">
        <f t="array" ref="E194">IFERROR(_xlfn.XLOOKUP(tblRRData[[#This Row],[Recovery Residence Name/Location]],luLocation[[#All],[Location]],luLocation[[#All],[Location Code]])&amp;"-"&amp;tblRRData[[#This Row],[Row Number Number]]&amp;"-"&amp;SFY,"")</f>
        <v/>
      </c>
      <c r="F194" s="4"/>
      <c r="G194" s="4"/>
      <c r="H194" s="5"/>
      <c r="I194" s="4"/>
      <c r="J194" s="4"/>
      <c r="K194" s="4"/>
      <c r="L194" s="4"/>
      <c r="M194" s="4"/>
      <c r="N194" s="4"/>
      <c r="O194" s="4"/>
      <c r="P194" s="4"/>
      <c r="Q194" s="4"/>
      <c r="R194" s="4"/>
      <c r="S194" s="4"/>
      <c r="T194" s="4"/>
      <c r="U194" s="4"/>
      <c r="V194" s="4"/>
      <c r="W194" s="4"/>
      <c r="X194" s="4"/>
      <c r="Y194" s="5"/>
      <c r="Z194" s="4"/>
      <c r="AA194" s="5"/>
      <c r="AB194" s="4"/>
      <c r="AC194" s="4"/>
      <c r="AD194" s="4"/>
      <c r="AE194" s="4"/>
      <c r="AF194" s="4"/>
      <c r="AG194" s="4"/>
      <c r="AH194" s="4"/>
      <c r="AI194" s="4"/>
      <c r="AJ194" s="4"/>
      <c r="AK194" s="4"/>
      <c r="AL194" s="4"/>
      <c r="AM194" s="5"/>
      <c r="AN194" s="5"/>
      <c r="AO194" s="5"/>
      <c r="AP194" s="5"/>
      <c r="AQ194" s="4"/>
      <c r="AR194">
        <f>tblRRData[[#This Row],[Departure Date]]-tblRRData[[#This Row],[Intake Date]]</f>
        <v>0</v>
      </c>
      <c r="AS194" t="str">
        <f>IF(tblRRData[[#This Row],[Departure Date]]&gt;0,IF(MONTH(tblRRData[[#This Row],[Departure Date]])&lt;4,"Q3",IF(MONTH(tblRRData[[#This Row],[Departure Date]])&lt;7,"Q4",IF(MONTH(tblRRData[[#This Row],[Departure Date]])&lt;10,"Q1","Q2"))),"")</f>
        <v/>
      </c>
    </row>
    <row r="195" spans="3:45" ht="15" customHeight="1" x14ac:dyDescent="0.25">
      <c r="C195" s="4"/>
      <c r="D195" t="str">
        <f>_xlfn.XLOOKUP(tblRRData[[#This Row],[Recovery Residence Name/Location]],luLocation[Location],luLocation[Organization],"")</f>
        <v/>
      </c>
      <c r="E195" t="str" cm="1">
        <f t="array" ref="E195">IFERROR(_xlfn.XLOOKUP(tblRRData[[#This Row],[Recovery Residence Name/Location]],luLocation[[#All],[Location]],luLocation[[#All],[Location Code]])&amp;"-"&amp;tblRRData[[#This Row],[Row Number Number]]&amp;"-"&amp;SFY,"")</f>
        <v/>
      </c>
      <c r="F195" s="4"/>
      <c r="G195" s="4"/>
      <c r="H195" s="5"/>
      <c r="I195" s="4"/>
      <c r="J195" s="4"/>
      <c r="K195" s="4"/>
      <c r="L195" s="4"/>
      <c r="M195" s="4"/>
      <c r="N195" s="4"/>
      <c r="O195" s="4"/>
      <c r="P195" s="4"/>
      <c r="Q195" s="4"/>
      <c r="R195" s="4"/>
      <c r="S195" s="4"/>
      <c r="T195" s="4"/>
      <c r="U195" s="4"/>
      <c r="V195" s="4"/>
      <c r="W195" s="4"/>
      <c r="X195" s="4"/>
      <c r="Y195" s="5"/>
      <c r="Z195" s="4"/>
      <c r="AA195" s="5"/>
      <c r="AB195" s="4"/>
      <c r="AC195" s="4"/>
      <c r="AD195" s="4"/>
      <c r="AE195" s="4"/>
      <c r="AF195" s="4"/>
      <c r="AG195" s="4"/>
      <c r="AH195" s="4"/>
      <c r="AI195" s="4"/>
      <c r="AJ195" s="4"/>
      <c r="AK195" s="4"/>
      <c r="AL195" s="4"/>
      <c r="AM195" s="5"/>
      <c r="AN195" s="5"/>
      <c r="AO195" s="5"/>
      <c r="AP195" s="5"/>
      <c r="AQ195" s="4"/>
      <c r="AR195">
        <f>tblRRData[[#This Row],[Departure Date]]-tblRRData[[#This Row],[Intake Date]]</f>
        <v>0</v>
      </c>
      <c r="AS195" t="str">
        <f>IF(tblRRData[[#This Row],[Departure Date]]&gt;0,IF(MONTH(tblRRData[[#This Row],[Departure Date]])&lt;4,"Q3",IF(MONTH(tblRRData[[#This Row],[Departure Date]])&lt;7,"Q4",IF(MONTH(tblRRData[[#This Row],[Departure Date]])&lt;10,"Q1","Q2"))),"")</f>
        <v/>
      </c>
    </row>
    <row r="196" spans="3:45" ht="15" customHeight="1" x14ac:dyDescent="0.25">
      <c r="C196" s="4"/>
      <c r="D196" t="str">
        <f>_xlfn.XLOOKUP(tblRRData[[#This Row],[Recovery Residence Name/Location]],luLocation[Location],luLocation[Organization],"")</f>
        <v/>
      </c>
      <c r="E196" t="str" cm="1">
        <f t="array" ref="E196">IFERROR(_xlfn.XLOOKUP(tblRRData[[#This Row],[Recovery Residence Name/Location]],luLocation[[#All],[Location]],luLocation[[#All],[Location Code]])&amp;"-"&amp;tblRRData[[#This Row],[Row Number Number]]&amp;"-"&amp;SFY,"")</f>
        <v/>
      </c>
      <c r="F196" s="4"/>
      <c r="G196" s="4"/>
      <c r="H196" s="5"/>
      <c r="I196" s="4"/>
      <c r="J196" s="4"/>
      <c r="K196" s="4"/>
      <c r="L196" s="4"/>
      <c r="M196" s="4"/>
      <c r="N196" s="4"/>
      <c r="O196" s="4"/>
      <c r="P196" s="4"/>
      <c r="Q196" s="4"/>
      <c r="R196" s="4"/>
      <c r="S196" s="4"/>
      <c r="T196" s="4"/>
      <c r="U196" s="4"/>
      <c r="V196" s="4"/>
      <c r="W196" s="4"/>
      <c r="X196" s="4"/>
      <c r="Y196" s="5"/>
      <c r="Z196" s="4"/>
      <c r="AA196" s="5"/>
      <c r="AB196" s="4"/>
      <c r="AC196" s="4"/>
      <c r="AD196" s="4"/>
      <c r="AE196" s="4"/>
      <c r="AF196" s="4"/>
      <c r="AG196" s="4"/>
      <c r="AH196" s="4"/>
      <c r="AI196" s="4"/>
      <c r="AJ196" s="4"/>
      <c r="AK196" s="4"/>
      <c r="AL196" s="4"/>
      <c r="AM196" s="5"/>
      <c r="AN196" s="5"/>
      <c r="AO196" s="5"/>
      <c r="AP196" s="5"/>
      <c r="AQ196" s="4"/>
      <c r="AR196">
        <f>tblRRData[[#This Row],[Departure Date]]-tblRRData[[#This Row],[Intake Date]]</f>
        <v>0</v>
      </c>
      <c r="AS196" t="str">
        <f>IF(tblRRData[[#This Row],[Departure Date]]&gt;0,IF(MONTH(tblRRData[[#This Row],[Departure Date]])&lt;4,"Q3",IF(MONTH(tblRRData[[#This Row],[Departure Date]])&lt;7,"Q4",IF(MONTH(tblRRData[[#This Row],[Departure Date]])&lt;10,"Q1","Q2"))),"")</f>
        <v/>
      </c>
    </row>
    <row r="197" spans="3:45" ht="15" customHeight="1" x14ac:dyDescent="0.25">
      <c r="C197" s="4"/>
      <c r="D197" t="str">
        <f>_xlfn.XLOOKUP(tblRRData[[#This Row],[Recovery Residence Name/Location]],luLocation[Location],luLocation[Organization],"")</f>
        <v/>
      </c>
      <c r="E197" t="str" cm="1">
        <f t="array" ref="E197">IFERROR(_xlfn.XLOOKUP(tblRRData[[#This Row],[Recovery Residence Name/Location]],luLocation[[#All],[Location]],luLocation[[#All],[Location Code]])&amp;"-"&amp;tblRRData[[#This Row],[Row Number Number]]&amp;"-"&amp;SFY,"")</f>
        <v/>
      </c>
      <c r="F197" s="4"/>
      <c r="G197" s="4"/>
      <c r="H197" s="5"/>
      <c r="I197" s="4"/>
      <c r="J197" s="4"/>
      <c r="K197" s="4"/>
      <c r="L197" s="4"/>
      <c r="M197" s="4"/>
      <c r="N197" s="4"/>
      <c r="O197" s="4"/>
      <c r="P197" s="4"/>
      <c r="Q197" s="4"/>
      <c r="R197" s="4"/>
      <c r="S197" s="4"/>
      <c r="T197" s="4"/>
      <c r="U197" s="4"/>
      <c r="V197" s="4"/>
      <c r="W197" s="4"/>
      <c r="X197" s="4"/>
      <c r="Y197" s="5"/>
      <c r="Z197" s="4"/>
      <c r="AA197" s="5"/>
      <c r="AB197" s="4"/>
      <c r="AC197" s="4"/>
      <c r="AD197" s="4"/>
      <c r="AE197" s="4"/>
      <c r="AF197" s="4"/>
      <c r="AG197" s="4"/>
      <c r="AH197" s="4"/>
      <c r="AI197" s="4"/>
      <c r="AJ197" s="4"/>
      <c r="AK197" s="4"/>
      <c r="AL197" s="4"/>
      <c r="AM197" s="5"/>
      <c r="AN197" s="5"/>
      <c r="AO197" s="5"/>
      <c r="AP197" s="5"/>
      <c r="AQ197" s="4"/>
      <c r="AR197">
        <f>tblRRData[[#This Row],[Departure Date]]-tblRRData[[#This Row],[Intake Date]]</f>
        <v>0</v>
      </c>
      <c r="AS197" t="str">
        <f>IF(tblRRData[[#This Row],[Departure Date]]&gt;0,IF(MONTH(tblRRData[[#This Row],[Departure Date]])&lt;4,"Q3",IF(MONTH(tblRRData[[#This Row],[Departure Date]])&lt;7,"Q4",IF(MONTH(tblRRData[[#This Row],[Departure Date]])&lt;10,"Q1","Q2"))),"")</f>
        <v/>
      </c>
    </row>
    <row r="198" spans="3:45" ht="15" customHeight="1" x14ac:dyDescent="0.25">
      <c r="C198" s="4"/>
      <c r="D198" t="str">
        <f>_xlfn.XLOOKUP(tblRRData[[#This Row],[Recovery Residence Name/Location]],luLocation[Location],luLocation[Organization],"")</f>
        <v/>
      </c>
      <c r="E198" t="str" cm="1">
        <f t="array" ref="E198">IFERROR(_xlfn.XLOOKUP(tblRRData[[#This Row],[Recovery Residence Name/Location]],luLocation[[#All],[Location]],luLocation[[#All],[Location Code]])&amp;"-"&amp;tblRRData[[#This Row],[Row Number Number]]&amp;"-"&amp;SFY,"")</f>
        <v/>
      </c>
      <c r="F198" s="4"/>
      <c r="G198" s="4"/>
      <c r="H198" s="5"/>
      <c r="I198" s="4"/>
      <c r="J198" s="4"/>
      <c r="K198" s="4"/>
      <c r="L198" s="4"/>
      <c r="M198" s="4"/>
      <c r="N198" s="4"/>
      <c r="O198" s="4"/>
      <c r="P198" s="4"/>
      <c r="Q198" s="4"/>
      <c r="R198" s="4"/>
      <c r="S198" s="4"/>
      <c r="T198" s="4"/>
      <c r="U198" s="4"/>
      <c r="V198" s="4"/>
      <c r="W198" s="4"/>
      <c r="X198" s="4"/>
      <c r="Y198" s="5"/>
      <c r="Z198" s="4"/>
      <c r="AA198" s="5"/>
      <c r="AB198" s="4"/>
      <c r="AC198" s="4"/>
      <c r="AD198" s="4"/>
      <c r="AE198" s="4"/>
      <c r="AF198" s="4"/>
      <c r="AG198" s="4"/>
      <c r="AH198" s="4"/>
      <c r="AI198" s="4"/>
      <c r="AJ198" s="4"/>
      <c r="AK198" s="4"/>
      <c r="AL198" s="4"/>
      <c r="AM198" s="5"/>
      <c r="AN198" s="5"/>
      <c r="AO198" s="5"/>
      <c r="AP198" s="5"/>
      <c r="AQ198" s="4"/>
      <c r="AR198">
        <f>tblRRData[[#This Row],[Departure Date]]-tblRRData[[#This Row],[Intake Date]]</f>
        <v>0</v>
      </c>
      <c r="AS198" t="str">
        <f>IF(tblRRData[[#This Row],[Departure Date]]&gt;0,IF(MONTH(tblRRData[[#This Row],[Departure Date]])&lt;4,"Q3",IF(MONTH(tblRRData[[#This Row],[Departure Date]])&lt;7,"Q4",IF(MONTH(tblRRData[[#This Row],[Departure Date]])&lt;10,"Q1","Q2"))),"")</f>
        <v/>
      </c>
    </row>
    <row r="199" spans="3:45" ht="15" customHeight="1" x14ac:dyDescent="0.25">
      <c r="C199" s="4"/>
      <c r="D199" t="str">
        <f>_xlfn.XLOOKUP(tblRRData[[#This Row],[Recovery Residence Name/Location]],luLocation[Location],luLocation[Organization],"")</f>
        <v/>
      </c>
      <c r="E199" t="str" cm="1">
        <f t="array" ref="E199">IFERROR(_xlfn.XLOOKUP(tblRRData[[#This Row],[Recovery Residence Name/Location]],luLocation[[#All],[Location]],luLocation[[#All],[Location Code]])&amp;"-"&amp;tblRRData[[#This Row],[Row Number Number]]&amp;"-"&amp;SFY,"")</f>
        <v/>
      </c>
      <c r="F199" s="4"/>
      <c r="G199" s="4"/>
      <c r="H199" s="5"/>
      <c r="I199" s="4"/>
      <c r="J199" s="4"/>
      <c r="K199" s="4"/>
      <c r="L199" s="4"/>
      <c r="M199" s="4"/>
      <c r="N199" s="4"/>
      <c r="O199" s="4"/>
      <c r="P199" s="4"/>
      <c r="Q199" s="4"/>
      <c r="R199" s="4"/>
      <c r="S199" s="4"/>
      <c r="T199" s="4"/>
      <c r="U199" s="4"/>
      <c r="V199" s="4"/>
      <c r="W199" s="4"/>
      <c r="X199" s="4"/>
      <c r="Y199" s="5"/>
      <c r="Z199" s="4"/>
      <c r="AA199" s="5"/>
      <c r="AB199" s="4"/>
      <c r="AC199" s="4"/>
      <c r="AD199" s="4"/>
      <c r="AE199" s="4"/>
      <c r="AF199" s="4"/>
      <c r="AG199" s="4"/>
      <c r="AH199" s="4"/>
      <c r="AI199" s="4"/>
      <c r="AJ199" s="4"/>
      <c r="AK199" s="4"/>
      <c r="AL199" s="4"/>
      <c r="AM199" s="5"/>
      <c r="AN199" s="5"/>
      <c r="AO199" s="5"/>
      <c r="AP199" s="5"/>
      <c r="AQ199" s="4"/>
      <c r="AR199">
        <f>tblRRData[[#This Row],[Departure Date]]-tblRRData[[#This Row],[Intake Date]]</f>
        <v>0</v>
      </c>
      <c r="AS199" t="str">
        <f>IF(tblRRData[[#This Row],[Departure Date]]&gt;0,IF(MONTH(tblRRData[[#This Row],[Departure Date]])&lt;4,"Q3",IF(MONTH(tblRRData[[#This Row],[Departure Date]])&lt;7,"Q4",IF(MONTH(tblRRData[[#This Row],[Departure Date]])&lt;10,"Q1","Q2"))),"")</f>
        <v/>
      </c>
    </row>
    <row r="200" spans="3:45" ht="15" customHeight="1" x14ac:dyDescent="0.25">
      <c r="C200" s="4"/>
      <c r="D200" t="str">
        <f>_xlfn.XLOOKUP(tblRRData[[#This Row],[Recovery Residence Name/Location]],luLocation[Location],luLocation[Organization],"")</f>
        <v/>
      </c>
      <c r="E200" t="str" cm="1">
        <f t="array" ref="E200">IFERROR(_xlfn.XLOOKUP(tblRRData[[#This Row],[Recovery Residence Name/Location]],luLocation[[#All],[Location]],luLocation[[#All],[Location Code]])&amp;"-"&amp;tblRRData[[#This Row],[Row Number Number]]&amp;"-"&amp;SFY,"")</f>
        <v/>
      </c>
      <c r="F200" s="4"/>
      <c r="G200" s="4"/>
      <c r="H200" s="5"/>
      <c r="I200" s="4"/>
      <c r="J200" s="4"/>
      <c r="K200" s="4"/>
      <c r="L200" s="4"/>
      <c r="M200" s="4"/>
      <c r="N200" s="4"/>
      <c r="O200" s="4"/>
      <c r="P200" s="4"/>
      <c r="Q200" s="4"/>
      <c r="R200" s="4"/>
      <c r="S200" s="4"/>
      <c r="T200" s="4"/>
      <c r="U200" s="4"/>
      <c r="V200" s="4"/>
      <c r="W200" s="4"/>
      <c r="X200" s="4"/>
      <c r="Y200" s="5"/>
      <c r="Z200" s="4"/>
      <c r="AA200" s="5"/>
      <c r="AB200" s="4"/>
      <c r="AC200" s="4"/>
      <c r="AD200" s="4"/>
      <c r="AE200" s="4"/>
      <c r="AF200" s="4"/>
      <c r="AG200" s="4"/>
      <c r="AH200" s="4"/>
      <c r="AI200" s="4"/>
      <c r="AJ200" s="4"/>
      <c r="AK200" s="4"/>
      <c r="AL200" s="4"/>
      <c r="AM200" s="5"/>
      <c r="AN200" s="5"/>
      <c r="AO200" s="5"/>
      <c r="AP200" s="5"/>
      <c r="AQ200" s="4"/>
      <c r="AR200">
        <f>tblRRData[[#This Row],[Departure Date]]-tblRRData[[#This Row],[Intake Date]]</f>
        <v>0</v>
      </c>
      <c r="AS200" t="str">
        <f>IF(tblRRData[[#This Row],[Departure Date]]&gt;0,IF(MONTH(tblRRData[[#This Row],[Departure Date]])&lt;4,"Q3",IF(MONTH(tblRRData[[#This Row],[Departure Date]])&lt;7,"Q4",IF(MONTH(tblRRData[[#This Row],[Departure Date]])&lt;10,"Q1","Q2"))),"")</f>
        <v/>
      </c>
    </row>
  </sheetData>
  <sheetProtection algorithmName="SHA-512" hashValue="+TbTSUmAddy4xuEl5NkcCsdD0ZLpojZfOl/UVLDZuM7YZQgvccKEta+kgt9TCE2MwerS3vrSOOqdxV2lFunw1g==" saltValue="fyITsrhbPn34toG+JQjiTQ==" spinCount="100000" sheet="1" objects="1" scenarios="1"/>
  <phoneticPr fontId="2" type="noConversion"/>
  <dataValidations xWindow="1702" yWindow="870" count="17">
    <dataValidation type="whole" allowBlank="1" showInputMessage="1" showErrorMessage="1" errorTitle="Age Error" error="Please add the age of the client in whole numbers." promptTitle="Age Input" prompt="Please add the age of the client in whole numbers." sqref="S8:S200" xr:uid="{444BA6C5-E1D8-4224-8D60-A4B1703CEE7D}">
      <formula1>16</formula1>
      <formula2>100</formula2>
    </dataValidation>
    <dataValidation type="whole" allowBlank="1" showInputMessage="1" showErrorMessage="1" errorTitle="Number of Kids Error" error="Please enter the number of children under age 18 that were housed with the client, as a whole number." promptTitle="Number Children" prompt="Please enter the number of children under age 18 that were housed with the client. " sqref="X8:X200" xr:uid="{BA62899D-1C27-4F10-9E1C-2AAC82D1C1A9}">
      <formula1>0</formula1>
      <formula2>9</formula2>
    </dataValidation>
    <dataValidation type="list" allowBlank="1" showInputMessage="1" showErrorMessage="1" errorTitle="Error" error="Please select if the client has previously received recovery residence services (from your location or elsewhere) from the dropdown." promptTitle="Return Service Status" prompt="Please select if the client has previously received recovery residence services (from your location or elsewhere) from the dropdown." sqref="I8:I200" xr:uid="{2D7B82D0-C467-4BED-9132-E42ED065094C}">
      <formula1>"Yes, No, Unknown"</formula1>
    </dataValidation>
    <dataValidation allowBlank="1" showInputMessage="1" showErrorMessage="1" promptTitle="RR Unique Identifier" prompt="If the recovery residence assigns a unique identifier to each client, please enter the unique identifier here. " sqref="F8:F200" xr:uid="{EBB3A940-91B3-43B9-89C2-FD493A5E1E5B}"/>
    <dataValidation allowBlank="1" showInputMessage="1" showErrorMessage="1" promptTitle="Comments or Other specification" prompt="Please enter any additional comments OR use this field to enter additional information for any responses where &quot;other&quot; was selected. " sqref="AK8:AK200" xr:uid="{2970B4E1-E750-425B-9BE1-EA5AA654DE9C}"/>
    <dataValidation type="date" operator="greaterThanOrEqual" allowBlank="1" showInputMessage="1" showErrorMessage="1" errorTitle="Departure Date Error" error="Please enter the date the person departed from the program. The departure date must be after the intake date." promptTitle="Departure Date" prompt="Please enter the date the person departed from the program. Departure date must be after the intake date." sqref="Y8:Y200" xr:uid="{CB3578DC-BACB-4BA2-857E-8EC7D7B0E297}">
      <formula1>G8</formula1>
    </dataValidation>
    <dataValidation type="date" operator="greaterThanOrEqual" allowBlank="1" showInputMessage="1" showErrorMessage="1" sqref="G1048572:H1048576" xr:uid="{4035AA9D-F0D9-4050-9BC7-E772EBD704DE}">
      <formula1>45292</formula1>
    </dataValidation>
    <dataValidation type="date" operator="greaterThanOrEqual" allowBlank="1" showInputMessage="1" showErrorMessage="1" errorTitle="Enter intake date" error="Check to make sure the year is correct." promptTitle="Enter the date of intake" prompt="Make sure the year is correct." sqref="G8:G200" xr:uid="{9ABB7FD3-3DFD-4496-A297-2D3804BC5BD6}">
      <formula1>45474</formula1>
    </dataValidation>
    <dataValidation type="list" allowBlank="1" showInputMessage="1" showErrorMessage="1" errorTitle="MOUD" error="Please enter yes if the person is receiving treatment with methadone, buprenorphine, naltrexone or other medication to treat opioid use disorder." promptTitle="MAT or MOUD?" prompt="Please enter yes if the person is receiving treatment with methadone, buprenorphine, naltrexone or other medication to treat opioid use disorder." sqref="Q8:Q200" xr:uid="{8C927762-9F79-4193-AD59-11F340C83063}">
      <formula1>"Yes, No"</formula1>
    </dataValidation>
    <dataValidation type="list" allowBlank="1" showInputMessage="1" showErrorMessage="1" errorTitle="Res before RR?" error="Please select Yes if the person went directly from a residential substance use treatment program such as Serenity House or Valley Vista to the recovery residence. " promptTitle="Res before RR?" prompt="Please select Yes if the person went directly from a residential substance use treatment program such as Serenity House or Valley Vista to the recovery residence. " sqref="R8:R200" xr:uid="{6DDDD579-B9B6-42C5-AD54-3469507C3ECC}">
      <formula1>"Yes, No"</formula1>
    </dataValidation>
    <dataValidation type="date" allowBlank="1" showInputMessage="1" showErrorMessage="1" errorTitle="Stage Date" error="Please enter the date the person entered or moved to this stage of housing. This date must be between the intake date and departure date." promptTitle="Stage Date" prompt="Please enter the date the person entered or moved to this stage of housing. This date must be between the intake date and departure date." sqref="AM8:AM200" xr:uid="{6FE28417-4005-4A38-B7AD-D5DFD31ADA25}">
      <formula1>G8</formula1>
      <formula2>Y8</formula2>
    </dataValidation>
    <dataValidation type="date" allowBlank="1" showInputMessage="1" showErrorMessage="1" errorTitle="Stage Date" error="Please enter the date the person entered or moved to this stage of housing. This date must be between the intake date and departure date." promptTitle="Stage Date" prompt="Please enter the date the person entered or moved to this stage of housing. This date must be between the intake date and departure date." sqref="AN8:AN200" xr:uid="{8C7F990F-CC75-4138-8CC6-4AC08C967AE1}">
      <formula1>G8</formula1>
      <formula2>Y8</formula2>
    </dataValidation>
    <dataValidation type="date" allowBlank="1" showInputMessage="1" showErrorMessage="1" errorTitle="Stage Date" error="Please enter the date the person entered or moved to this stage of housing. This date must be between the intake date and departure date." promptTitle="Stage Date" prompt="Please enter the date the person entered or moved to this stage of housing. This date must be between the intake date and departure date." sqref="AO8:AO200" xr:uid="{D4D74FF4-749E-421B-B254-9C8F0BEC4530}">
      <formula1>G8</formula1>
      <formula2>Y8</formula2>
    </dataValidation>
    <dataValidation type="date" allowBlank="1" showInputMessage="1" showErrorMessage="1" errorTitle="Stage Date" error="Please enter the date the person entered or moved to this stage of housing. This date must be between the intake date and departure date." promptTitle="Stage Date" prompt="Please enter the date the person entered or moved to this stage of housing. This date must be between the intake date and departure date." sqref="AP8:AP200" xr:uid="{9E0754A8-70D2-4658-A614-48D15956ABA4}">
      <formula1>G8</formula1>
      <formula2>Y8</formula2>
    </dataValidation>
    <dataValidation allowBlank="1" errorTitle="Select Location Error" error="Requires the location from which the person departed." sqref="D8:D200" xr:uid="{21D69793-F995-4387-AE41-948A749A6AB7}"/>
    <dataValidation operator="greaterThanOrEqual" allowBlank="1" showInputMessage="1" errorTitle="Enter intake date" error="Check to make sure the year is correct." promptTitle="Town prior to intake" prompt="Enter the town the person was living or staying in prior to entering the recovery residence" sqref="H8:H200" xr:uid="{3E6D6F29-E563-4AED-8825-CFE1F37D7556}"/>
    <dataValidation operator="greaterThanOrEqual" allowBlank="1" showInputMessage="1" errorTitle="Enter intake date" error="Check to make sure the year is correct." promptTitle="Town after departure" prompt="Enter the town the person plans to live or stay in after leaving the recovery residence" sqref="AA8:AA200" xr:uid="{67C71F80-EB23-421F-934E-245CDD195D57}"/>
  </dataValidations>
  <pageMargins left="0.7" right="0.7" top="0.75" bottom="0.75" header="0.3" footer="0.3"/>
  <pageSetup orientation="portrait" horizontalDpi="90" verticalDpi="90" r:id="rId1"/>
  <legacyDrawing r:id="rId2"/>
  <tableParts count="1">
    <tablePart r:id="rId3"/>
  </tableParts>
  <extLst>
    <ext xmlns:x14="http://schemas.microsoft.com/office/spreadsheetml/2009/9/main" uri="{CCE6A557-97BC-4b89-ADB6-D9C93CAAB3DF}">
      <x14:dataValidations xmlns:xm="http://schemas.microsoft.com/office/excel/2006/main" xWindow="1702" yWindow="870" count="28">
        <x14:dataValidation type="list" allowBlank="1" showInputMessage="1" showErrorMessage="1" errorTitle="Employment error" error="Please add employment status" promptTitle="Employment at Intake" prompt="Please enter the person's employment status at the time they entered the program associated with this departure." xr:uid="{8BF09047-AEC4-4129-9AF2-71A09BDB9135}">
          <x14:formula1>
            <xm:f>Lookups!$G$7:$G$14</xm:f>
          </x14:formula1>
          <xm:sqref>N8:N200</xm:sqref>
        </x14:dataValidation>
        <x14:dataValidation type="list" allowBlank="1" showInputMessage="1" showErrorMessage="1" errorTitle="Gender error" error="Please select the person's gender from the dropdown. " promptTitle="Gender" prompt="Please select the person's gender from the dropdown (as defined by the client).  Please use the &quot;Other Gender&quot; category for any self-reported gender identity other than male or female." xr:uid="{71B1DEAC-D62D-4D3D-B9D1-B09165C19B1A}">
          <x14:formula1>
            <xm:f>Lookups!$M$7:$M$9</xm:f>
          </x14:formula1>
          <xm:sqref>T8:T200</xm:sqref>
        </x14:dataValidation>
        <x14:dataValidation type="list" allowBlank="1" showInputMessage="1" showErrorMessage="1" errorTitle="CJ Involved Error" error="Please select the person's criminal justice involvement status at the time person entered the program for this intake." promptTitle="Criminal Justice" prompt="Please select the person's criminal justice involvement status at the time person entered the program for this intake." xr:uid="{6D385824-2407-4ACE-A93C-BF336CD5EFCF}">
          <x14:formula1>
            <xm:f>Lookups!$O$7:$O$13</xm:f>
          </x14:formula1>
          <xm:sqref>U8:U200</xm:sqref>
        </x14:dataValidation>
        <x14:dataValidation type="list" allowBlank="1" showInputMessage="1" showErrorMessage="1" errorTitle="Pregnancy Error" error="Please select the person's pregnancy status at the time the person entered the program." promptTitle="Pregnancy Status" prompt="Please select the person's pregnancy status at the time the person entered the program." xr:uid="{883C871C-8E3A-46F7-83A2-EA3429A442D2}">
          <x14:formula1>
            <xm:f>Lookups!$Q$7:$Q$10</xm:f>
          </x14:formula1>
          <xm:sqref>V8:V200</xm:sqref>
        </x14:dataValidation>
        <x14:dataValidation type="list" allowBlank="1" showInputMessage="1" showErrorMessage="1" errorTitle="Minor Children Error" error="Please use the dropdown to record if the client has children under the age of 18." promptTitle="Minor Children " prompt="Please use the dropdown to record if the client is parenting children under the age of 18 (as defined by the client)." xr:uid="{2C49BC52-099C-4664-99B7-B5AD964D8A7D}">
          <x14:formula1>
            <xm:f>Lookups!$S$7:$S$8</xm:f>
          </x14:formula1>
          <xm:sqref>W8:W200</xm:sqref>
        </x14:dataValidation>
        <x14:dataValidation type="list" allowBlank="1" showInputMessage="1" showErrorMessage="1" errorTitle="Employment Error" error="Please select employment status at the time the person departed from the program from the dropdown." promptTitle="Employment at Departure" prompt="Please select employment status at the time the person departed from the program from the dropdown." xr:uid="{479ECB23-43AE-49E8-A116-6A7EC93D385D}">
          <x14:formula1>
            <xm:f>Lookups!$G$7:$G$14</xm:f>
          </x14:formula1>
          <xm:sqref>AB8:AB200</xm:sqref>
        </x14:dataValidation>
        <x14:dataValidation type="list" allowBlank="1" showInputMessage="1" showErrorMessage="1" errorTitle="Insurance Error" error="Please select the type of insurance the person has at the time of departure from the dropdown list." promptTitle="Insurance" prompt="Please select the type of insurance the person has at the time of departure from the dropdown list." xr:uid="{A53F8083-A549-4C9B-AD6C-BACDB9641FFD}">
          <x14:formula1>
            <xm:f>Lookups!$Y$7:$Y$11</xm:f>
          </x14:formula1>
          <xm:sqref>AE8:AE200</xm:sqref>
        </x14:dataValidation>
        <x14:dataValidation type="list" allowBlank="1" showInputMessage="1" showErrorMessage="1" errorTitle="Recovery Supports" error="Please select if the person was connected to recovery supports (as defined by the client) from the dropdown." promptTitle="Recovery Supports" prompt="Please select if the person was connected to recovery supports (as defined by the client) from the dropdown." xr:uid="{009C53D6-3227-451C-874C-BD6617C6A73E}">
          <x14:formula1>
            <xm:f>Lookups!$AA$7:$AA$9</xm:f>
          </x14:formula1>
          <xm:sqref>AF8:AF200</xm:sqref>
        </x14:dataValidation>
        <x14:dataValidation type="list" allowBlank="1" showInputMessage="1" showErrorMessage="1" errorTitle="Treatment Error" error="Please select if the person is receiving continued SUD treatment within the VT Preferred Provider system or at a spoke at the time they leave RH from the dropdown." promptTitle="Treatment" prompt="Please select if the person is receiving continued SUD treatment within the VT Preferred Provider system or at a spoke at the time they leave RH from the dropdown." xr:uid="{66FC0599-C5EB-4A54-A772-1C57550D03E7}">
          <x14:formula1>
            <xm:f>Lookups!$AA$7:$AA$9</xm:f>
          </x14:formula1>
          <xm:sqref>AG8:AG200</xm:sqref>
        </x14:dataValidation>
        <x14:dataValidation type="list" allowBlank="1" showInputMessage="1" showErrorMessage="1" errorTitle="JP Stage" error="Please select the housing stage at which the person entered Jenna's Promise Housing from the dropdown." promptTitle="JP Stage" prompt="Please select the housing stage at which the person entered Jenna's Promise Housing from the dropdown.  This applies only to Jenna's Promise." xr:uid="{F5651022-384E-4B54-A9DC-2580A9B8221B}">
          <x14:formula1>
            <xm:f>Lookups!$AC$7:$AC$10</xm:f>
          </x14:formula1>
          <xm:sqref>AL8:AL200</xm:sqref>
        </x14:dataValidation>
        <x14:dataValidation type="list" allowBlank="1" showInputMessage="1" showErrorMessage="1" errorTitle="Stage Departure" error="Please select the housing stage the person was at at the time of departure from the program." promptTitle="Stage Departure" prompt="Please select the housing stage the person was at at the time of departure from the program." xr:uid="{D00B13C7-3C4C-43D0-8020-D0FD913A6049}">
          <x14:formula1>
            <xm:f>Lookups!$AC$7:$AC$10</xm:f>
          </x14:formula1>
          <xm:sqref>AQ8:AQ200</xm:sqref>
        </x14:dataValidation>
        <x14:dataValidation type="list" allowBlank="1" showInputMessage="1" showErrorMessage="1" errorTitle="HireAbility" error="Did the person receive HireAbility services at any point during this stay?" promptTitle="HireAbility" prompt="Did the person receive HireAbility services at any point during this stay?" xr:uid="{F195D5DF-2A48-4AD2-9B12-BC8DF65D45EC}">
          <x14:formula1>
            <xm:f>Lookups!$AA$7:$AA$8</xm:f>
          </x14:formula1>
          <xm:sqref>AI8:AI200</xm:sqref>
        </x14:dataValidation>
        <x14:dataValidation type="list" allowBlank="1" showInputMessage="1" showErrorMessage="1" errorTitle="Please select a Substance" error="Please enter the person's preferred substance prior to recovery" promptTitle="Primary Substance" prompt="Enter the person's preferred substance prior to entering recovery" xr:uid="{1BCDC404-E2D7-47E5-A43B-2224C3105B02}">
          <x14:formula1>
            <xm:f>Lookups!$E$7:$E$11</xm:f>
          </x14:formula1>
          <xm:sqref>J8:J200 K8:K194</xm:sqref>
        </x14:dataValidation>
        <x14:dataValidation type="list" allowBlank="1" showInputMessage="1" showErrorMessage="1" errorTitle="Relationship error" error="Please indicate if the person was able to create new and positive relationships while they were residing at the residence." promptTitle="Relationships" prompt="Please indicate if the person was able to create new and positive relationships (as defined by the client) while they were residing at the residence." xr:uid="{B81A73F4-576F-4222-B5CA-60BD304DB2E2}">
          <x14:formula1>
            <xm:f>Lookups!$AA$7:$AA$9</xm:f>
          </x14:formula1>
          <xm:sqref>AH8:AH200</xm:sqref>
        </x14:dataValidation>
        <x14:dataValidation type="list" allowBlank="1" showInputMessage="1" showErrorMessage="1" errorTitle="Select Location Error" error="Requires the location from which the person departed." promptTitle="Location" prompt="Select the location from which the person departed." xr:uid="{8FF162B5-620C-4065-AA91-FF803A1BA540}">
          <x14:formula1>
            <xm:f>Lookups!$A$7:$A$27</xm:f>
          </x14:formula1>
          <xm:sqref>C201:D203</xm:sqref>
        </x14:dataValidation>
        <x14:dataValidation type="list" allowBlank="1" showInputMessage="1" showErrorMessage="1" errorTitle="Select Location Error" error="Requires the location from which the person departed." promptTitle="Location" prompt="Select the location from which the person departed." xr:uid="{47A25E9F-D068-49D3-926C-A6139BD4735F}">
          <x14:formula1>
            <xm:f>Lookups!$A$7:$A$28</xm:f>
          </x14:formula1>
          <xm:sqref>C8:C200</xm:sqref>
        </x14:dataValidation>
        <x14:dataValidation type="list" allowBlank="1" showInputMessage="1" showErrorMessage="1" errorTitle="Referral Error" error="Please select a referral source from the dropdown list." promptTitle="Referral Input" prompt="Select a referral source from the dropdown list -- when there are multiple referrals, please select the primary one other than &quot;Self&quot;._x000a_" xr:uid="{D355ECCF-5210-4BD8-B233-C7A24740A2FA}">
          <x14:formula1>
            <xm:f>Lookups!$I$7:$I$16</xm:f>
          </x14:formula1>
          <xm:sqref>O8:O200</xm:sqref>
        </x14:dataValidation>
        <x14:dataValidation type="list" allowBlank="1" showInputMessage="1" showErrorMessage="1" xr:uid="{22595E8E-56FF-4FF2-8A1E-E350D095D2A6}">
          <x14:formula1>
            <xm:f>Lookups!$AA$7:$AA$9</xm:f>
          </x14:formula1>
          <xm:sqref>L238:M1048576</xm:sqref>
        </x14:dataValidation>
        <x14:dataValidation type="list" allowBlank="1" showInputMessage="1" showErrorMessage="1" xr:uid="{DBCE1DF0-8BF3-43E0-8ACA-9449CF4CCB0F}">
          <x14:formula1>
            <xm:f>Lookups!$I$7:$I$16</xm:f>
          </x14:formula1>
          <xm:sqref>O1048572:O1048576</xm:sqref>
        </x14:dataValidation>
        <x14:dataValidation type="list" allowBlank="1" showInputMessage="1" showErrorMessage="1" xr:uid="{4C64A65C-593C-4D38-B606-629FF392A8D6}">
          <x14:formula1>
            <xm:f>Lookups!$A$7:$A$28</xm:f>
          </x14:formula1>
          <xm:sqref>C1048572:D1048576</xm:sqref>
        </x14:dataValidation>
        <x14:dataValidation type="list" allowBlank="1" showInputMessage="1" showErrorMessage="1" errorTitle="Co-occurring" error="Please enter the person's co-occurring mental health and substance use disorder status at intake." promptTitle="Co-Occurring" prompt="Please enter the person's co-occurring mental health and substance use disorder status at intake." xr:uid="{7FFF46FC-2412-4F30-BD5E-75F62E4ABC92}">
          <x14:formula1>
            <xm:f>Lookups!$AA$7:$AA$9</xm:f>
          </x14:formula1>
          <xm:sqref>L8:L200</xm:sqref>
        </x14:dataValidation>
        <x14:dataValidation type="list" allowBlank="1" showInputMessage="1" showErrorMessage="1" errorTitle="Co-occurring" error="Please enter the person's co-occurring mental health and physical health issue status at intake." promptTitle="Co-Occurring" prompt="Please enter the person's co-occurring substance use disorder and physical health status at intake." xr:uid="{E542AB0E-9463-41DF-B537-283B7B0E2B29}">
          <x14:formula1>
            <xm:f>Lookups!$AA$7:$AA$9</xm:f>
          </x14:formula1>
          <xm:sqref>M8:M200</xm:sqref>
        </x14:dataValidation>
        <x14:dataValidation type="list" allowBlank="1" showInputMessage="1" showErrorMessage="1" errorTitle="Types of treatment" error="Enter types of treatment received.  Hospitalizations include both inpatient stays and ED visits." promptTitle="Type of Treatment" prompt="Enter types of treatment received.  Hospitalizations include both inpatient stays and ED visits." xr:uid="{1D3FEDFF-A4B9-480B-AAD1-2C8875E8807E}">
          <x14:formula1>
            <xm:f>Lookups!$K$7:$K$15</xm:f>
          </x14:formula1>
          <xm:sqref>P8:P200</xm:sqref>
        </x14:dataValidation>
        <x14:dataValidation type="list" allowBlank="1" showInputMessage="1" showErrorMessage="1" errorTitle="Housing Error" error="Please select the type of housing the person is going to when they left this program from the dropdown." promptTitle="Housing" prompt="Please select the type of housing the person is going to when they left this program from the dropdown." xr:uid="{1E99AB17-789F-422A-ADF3-CF566C1583BF}">
          <x14:formula1>
            <xm:f>Lookups!$W$7:$W$14</xm:f>
          </x14:formula1>
          <xm:sqref>AC8:AC200</xm:sqref>
        </x14:dataValidation>
        <x14:dataValidation type="list" allowBlank="1" showInputMessage="1" showErrorMessage="1" errorTitle="Please select a Substance" error="Please enter the person's next preferred substance prior to entering recovery" promptTitle="Primary Substance" prompt="Enter the person's next preferred substance prior to entering recovery" xr:uid="{228F96C4-7187-42D9-B09C-CC962DDB85EB}">
          <x14:formula1>
            <xm:f>Lookups!$E$7:$E$11</xm:f>
          </x14:formula1>
          <xm:sqref>K195:K200</xm:sqref>
        </x14:dataValidation>
        <x14:dataValidation type="list" allowBlank="1" showInputMessage="1" showErrorMessage="1" errorTitle="Servoces Received" error="Please select the combination of services the person received while at the Recovery Residence." promptTitle="Services Received" prompt="Please select the combination of services the person received while at the Recovery Residence." xr:uid="{9FCDA997-3CB1-4F4D-B5E1-58824229A241}">
          <x14:formula1>
            <xm:f>Lookups!$AG$7:$AG$15</xm:f>
          </x14:formula1>
          <xm:sqref>AD8:AD200</xm:sqref>
        </x14:dataValidation>
        <x14:dataValidation type="list" allowBlank="1" showInputMessage="1" showErrorMessage="1" errorTitle="Departure Error" error="Select the reason the person left the program from the dropdown." promptTitle="Departure Reason" prompt="Select the reason the person left the program from the dropdown." xr:uid="{6D30D862-D921-43C9-B3D9-112CD656C5ED}">
          <x14:formula1>
            <xm:f>Lookups!$U$7:$U$18</xm:f>
          </x14:formula1>
          <xm:sqref>Z8:Z200</xm:sqref>
        </x14:dataValidation>
        <x14:dataValidation type="list" allowBlank="1" showInputMessage="1" showErrorMessage="1" errorTitle="HireAbility" error="Did the person receive HireAbility services at any point during this stay?" promptTitle="Housing Voucher" prompt="Did the person receive a Housing Voucher at any point during this stay?" xr:uid="{6FFBE858-FC63-42BF-9B31-28C398357D2B}">
          <x14:formula1>
            <xm:f>Lookups!$AA$7:$AA$8</xm:f>
          </x14:formula1>
          <xm:sqref>AJ8:AJ200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34064-BA14-462A-A5ED-C2756BEAF750}">
  <sheetPr>
    <tabColor theme="4"/>
  </sheetPr>
  <dimension ref="B1:F7"/>
  <sheetViews>
    <sheetView zoomScaleNormal="100" workbookViewId="0">
      <selection activeCell="F7" sqref="F7"/>
    </sheetView>
  </sheetViews>
  <sheetFormatPr defaultRowHeight="15" x14ac:dyDescent="0.25"/>
  <cols>
    <col min="1" max="1" width="2.5703125" customWidth="1"/>
    <col min="2" max="2" width="17.28515625" customWidth="1"/>
    <col min="3" max="3" width="23" customWidth="1"/>
    <col min="4" max="4" width="23.28515625" customWidth="1"/>
    <col min="5" max="5" width="52.5703125" customWidth="1"/>
    <col min="6" max="6" width="74.7109375" customWidth="1"/>
  </cols>
  <sheetData>
    <row r="1" spans="2:6" ht="18.75" x14ac:dyDescent="0.3">
      <c r="B1" s="8" t="s">
        <v>158</v>
      </c>
      <c r="C1" s="8" t="s">
        <v>159</v>
      </c>
      <c r="D1" s="8"/>
      <c r="E1" s="33"/>
      <c r="F1" s="33"/>
    </row>
    <row r="2" spans="2:6" ht="18.75" x14ac:dyDescent="0.3">
      <c r="B2" s="8"/>
      <c r="C2" s="8"/>
      <c r="D2" s="8"/>
      <c r="E2" s="33"/>
      <c r="F2" s="33"/>
    </row>
    <row r="3" spans="2:6" s="1" customFormat="1" ht="18.75" x14ac:dyDescent="0.3">
      <c r="B3" s="51" t="s">
        <v>126</v>
      </c>
      <c r="C3" s="51" t="s">
        <v>160</v>
      </c>
      <c r="D3" s="51" t="s">
        <v>161</v>
      </c>
      <c r="E3" s="52" t="s">
        <v>162</v>
      </c>
      <c r="F3" s="51" t="s">
        <v>163</v>
      </c>
    </row>
    <row r="4" spans="2:6" ht="63" customHeight="1" x14ac:dyDescent="0.3">
      <c r="B4" s="53" t="s">
        <v>5</v>
      </c>
      <c r="C4" s="54">
        <f>'SFY26 Number Served'!C7</f>
        <v>45839</v>
      </c>
      <c r="D4" s="54">
        <f>'SFY26 Number Served'!D7</f>
        <v>45930</v>
      </c>
      <c r="E4" s="55"/>
      <c r="F4" s="56"/>
    </row>
    <row r="5" spans="2:6" ht="63" customHeight="1" x14ac:dyDescent="0.3">
      <c r="B5" s="8" t="s">
        <v>6</v>
      </c>
      <c r="C5" s="54">
        <f>'SFY26 Number Served'!C8</f>
        <v>45931</v>
      </c>
      <c r="D5" s="54">
        <f>'SFY26 Number Served'!D8</f>
        <v>46022</v>
      </c>
      <c r="E5" s="55"/>
      <c r="F5" s="56"/>
    </row>
    <row r="6" spans="2:6" ht="63" customHeight="1" x14ac:dyDescent="0.3">
      <c r="B6" s="8" t="s">
        <v>7</v>
      </c>
      <c r="C6" s="54">
        <f>'SFY26 Number Served'!C9</f>
        <v>46023</v>
      </c>
      <c r="D6" s="54">
        <f>'SFY26 Number Served'!D9</f>
        <v>46112</v>
      </c>
      <c r="E6" s="55"/>
      <c r="F6" s="56"/>
    </row>
    <row r="7" spans="2:6" ht="63" customHeight="1" x14ac:dyDescent="0.3">
      <c r="B7" s="8" t="s">
        <v>8</v>
      </c>
      <c r="C7" s="54">
        <f>'SFY26 Number Served'!C10</f>
        <v>46113</v>
      </c>
      <c r="D7" s="54">
        <f>'SFY26 Number Served'!D10</f>
        <v>46203</v>
      </c>
      <c r="E7" s="55"/>
      <c r="F7" s="56"/>
    </row>
  </sheetData>
  <sheetProtection algorithmName="SHA-512" hashValue="BEFZAbC4XCJX4qUk+p1D6/uTo6MpKETZ7lmLqkDObVJNEnXnwYWHYrioNNhCqC4+EkmrTFjKR94ej4QLp3SrmA==" saltValue="LFBHzjS72/s7GndGMYlfag==" spinCount="100000" sheet="1" objects="1" scenarios="1"/>
  <phoneticPr fontId="2" type="noConversion"/>
  <dataValidations count="2">
    <dataValidation allowBlank="1" showInputMessage="1" showErrorMessage="1" promptTitle="Challenges" prompt="Use this space to report program challenges experienced for each quarter" sqref="F4:F7" xr:uid="{94DC4426-1E3A-441F-AABD-56EB0C4F6949}"/>
    <dataValidation allowBlank="1" showInputMessage="1" showErrorMessage="1" promptTitle="Successes" prompt="Use this space to report program successes experienced for each quarter" sqref="E4:E7" xr:uid="{1D6C7E8C-21AB-4D7D-A02B-E38542CD96B7}"/>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9F0AC-4F8C-4127-9E94-0153D69779BE}">
  <dimension ref="A2:AG28"/>
  <sheetViews>
    <sheetView zoomScale="160" zoomScaleNormal="160" workbookViewId="0">
      <selection activeCell="O3" sqref="O3"/>
    </sheetView>
  </sheetViews>
  <sheetFormatPr defaultRowHeight="15" x14ac:dyDescent="0.25"/>
  <cols>
    <col min="1" max="1" width="32.42578125" customWidth="1"/>
    <col min="2" max="2" width="11.5703125" customWidth="1"/>
    <col min="3" max="3" width="28.140625" customWidth="1"/>
    <col min="4" max="4" width="2.28515625" customWidth="1"/>
    <col min="5" max="5" width="11.5703125" customWidth="1"/>
    <col min="6" max="6" width="2" customWidth="1"/>
    <col min="7" max="7" width="19.28515625" customWidth="1"/>
    <col min="8" max="8" width="2.85546875" customWidth="1"/>
    <col min="9" max="9" width="25" customWidth="1"/>
    <col min="10" max="10" width="2.85546875" customWidth="1"/>
    <col min="11" max="11" width="27.5703125" customWidth="1"/>
    <col min="12" max="12" width="2.42578125" customWidth="1"/>
    <col min="13" max="13" width="13.7109375" customWidth="1"/>
    <col min="14" max="14" width="2.28515625" customWidth="1"/>
    <col min="15" max="15" width="17.7109375" customWidth="1"/>
    <col min="16" max="16" width="1.5703125" customWidth="1"/>
    <col min="17" max="17" width="10.5703125" customWidth="1"/>
    <col min="18" max="18" width="1.85546875" customWidth="1"/>
    <col min="19" max="19" width="8.140625" customWidth="1"/>
    <col min="20" max="20" width="2.42578125" customWidth="1"/>
    <col min="21" max="21" width="33.42578125" customWidth="1"/>
    <col min="22" max="22" width="1.28515625" customWidth="1"/>
    <col min="23" max="23" width="29.5703125" customWidth="1"/>
    <col min="24" max="24" width="1.85546875" customWidth="1"/>
    <col min="25" max="25" width="13.28515625" customWidth="1"/>
    <col min="26" max="26" width="1.7109375" customWidth="1"/>
    <col min="27" max="27" width="12.28515625" customWidth="1"/>
    <col min="28" max="28" width="2.7109375" customWidth="1"/>
    <col min="29" max="29" width="17" customWidth="1"/>
    <col min="30" max="30" width="3.42578125" customWidth="1"/>
    <col min="31" max="31" width="23.7109375" hidden="1" customWidth="1"/>
    <col min="32" max="32" width="2.85546875" customWidth="1"/>
    <col min="33" max="33" width="22.7109375" customWidth="1"/>
  </cols>
  <sheetData>
    <row r="2" spans="1:33" x14ac:dyDescent="0.25">
      <c r="A2" s="2"/>
    </row>
    <row r="4" spans="1:33" x14ac:dyDescent="0.25">
      <c r="A4" s="2"/>
      <c r="AE4" t="s">
        <v>164</v>
      </c>
    </row>
    <row r="6" spans="1:33" x14ac:dyDescent="0.25">
      <c r="A6" t="s">
        <v>165</v>
      </c>
      <c r="B6" t="s">
        <v>166</v>
      </c>
      <c r="C6" t="s">
        <v>167</v>
      </c>
      <c r="E6" t="s">
        <v>168</v>
      </c>
      <c r="G6" t="s">
        <v>169</v>
      </c>
      <c r="I6" t="s">
        <v>170</v>
      </c>
      <c r="K6" t="s">
        <v>171</v>
      </c>
      <c r="M6" t="s">
        <v>172</v>
      </c>
      <c r="O6" t="s">
        <v>173</v>
      </c>
      <c r="Q6" t="s">
        <v>174</v>
      </c>
      <c r="S6" t="s">
        <v>175</v>
      </c>
      <c r="U6" t="s">
        <v>82</v>
      </c>
      <c r="W6" t="s">
        <v>176</v>
      </c>
      <c r="Y6" t="s">
        <v>177</v>
      </c>
      <c r="AA6" t="s">
        <v>178</v>
      </c>
      <c r="AC6" t="s">
        <v>179</v>
      </c>
      <c r="AE6" t="s">
        <v>180</v>
      </c>
      <c r="AG6" t="s">
        <v>171</v>
      </c>
    </row>
    <row r="7" spans="1:33" x14ac:dyDescent="0.25">
      <c r="A7" t="s">
        <v>181</v>
      </c>
      <c r="B7" t="s">
        <v>182</v>
      </c>
      <c r="C7" t="s">
        <v>183</v>
      </c>
      <c r="E7" t="s">
        <v>184</v>
      </c>
      <c r="G7" t="s">
        <v>185</v>
      </c>
      <c r="I7" t="s">
        <v>186</v>
      </c>
      <c r="K7" s="14" t="s">
        <v>187</v>
      </c>
      <c r="M7" t="s">
        <v>188</v>
      </c>
      <c r="O7" t="s">
        <v>189</v>
      </c>
      <c r="Q7" t="s">
        <v>190</v>
      </c>
      <c r="S7" t="s">
        <v>190</v>
      </c>
      <c r="U7" t="s">
        <v>191</v>
      </c>
      <c r="W7" t="s">
        <v>192</v>
      </c>
      <c r="Y7" t="s">
        <v>193</v>
      </c>
      <c r="AA7" t="s">
        <v>190</v>
      </c>
      <c r="AC7">
        <v>1</v>
      </c>
      <c r="AE7" t="s">
        <v>194</v>
      </c>
      <c r="AG7" s="14" t="s">
        <v>195</v>
      </c>
    </row>
    <row r="8" spans="1:33" x14ac:dyDescent="0.25">
      <c r="A8" t="s">
        <v>196</v>
      </c>
      <c r="B8" t="s">
        <v>197</v>
      </c>
      <c r="C8" t="s">
        <v>196</v>
      </c>
      <c r="E8" t="s">
        <v>198</v>
      </c>
      <c r="G8" t="s">
        <v>199</v>
      </c>
      <c r="I8" t="s">
        <v>200</v>
      </c>
      <c r="K8" s="18" t="s">
        <v>201</v>
      </c>
      <c r="M8" t="s">
        <v>202</v>
      </c>
      <c r="O8" t="s">
        <v>203</v>
      </c>
      <c r="Q8" t="s">
        <v>204</v>
      </c>
      <c r="S8" t="s">
        <v>204</v>
      </c>
      <c r="U8" t="s">
        <v>205</v>
      </c>
      <c r="W8" t="s">
        <v>206</v>
      </c>
      <c r="Y8" t="s">
        <v>207</v>
      </c>
      <c r="AA8" t="s">
        <v>204</v>
      </c>
      <c r="AC8">
        <v>2</v>
      </c>
      <c r="AE8" t="s">
        <v>208</v>
      </c>
      <c r="AG8" s="18" t="s">
        <v>209</v>
      </c>
    </row>
    <row r="9" spans="1:33" x14ac:dyDescent="0.25">
      <c r="A9" t="s">
        <v>210</v>
      </c>
      <c r="B9" t="s">
        <v>211</v>
      </c>
      <c r="C9" t="s">
        <v>212</v>
      </c>
      <c r="E9" t="s">
        <v>213</v>
      </c>
      <c r="G9" t="s">
        <v>214</v>
      </c>
      <c r="I9" t="s">
        <v>215</v>
      </c>
      <c r="K9" s="18" t="s">
        <v>216</v>
      </c>
      <c r="M9" t="s">
        <v>217</v>
      </c>
      <c r="O9" t="s">
        <v>218</v>
      </c>
      <c r="Q9" t="s">
        <v>219</v>
      </c>
      <c r="U9" t="s">
        <v>220</v>
      </c>
      <c r="W9" t="s">
        <v>221</v>
      </c>
      <c r="Y9" t="s">
        <v>222</v>
      </c>
      <c r="AA9" t="s">
        <v>219</v>
      </c>
      <c r="AC9">
        <v>3</v>
      </c>
      <c r="AE9" t="s">
        <v>223</v>
      </c>
      <c r="AG9" s="18" t="s">
        <v>224</v>
      </c>
    </row>
    <row r="10" spans="1:33" x14ac:dyDescent="0.25">
      <c r="A10" t="s">
        <v>225</v>
      </c>
      <c r="B10" t="s">
        <v>226</v>
      </c>
      <c r="C10" t="s">
        <v>227</v>
      </c>
      <c r="E10" t="s">
        <v>228</v>
      </c>
      <c r="G10" t="s">
        <v>229</v>
      </c>
      <c r="I10" t="s">
        <v>230</v>
      </c>
      <c r="K10" s="14" t="s">
        <v>231</v>
      </c>
      <c r="O10" t="s">
        <v>232</v>
      </c>
      <c r="Q10" t="s">
        <v>17</v>
      </c>
      <c r="U10" t="s">
        <v>233</v>
      </c>
      <c r="W10" t="s">
        <v>234</v>
      </c>
      <c r="Y10" t="s">
        <v>235</v>
      </c>
      <c r="AC10">
        <v>4</v>
      </c>
      <c r="AE10" t="s">
        <v>236</v>
      </c>
      <c r="AG10" s="14" t="s">
        <v>237</v>
      </c>
    </row>
    <row r="11" spans="1:33" x14ac:dyDescent="0.25">
      <c r="A11" t="s">
        <v>238</v>
      </c>
      <c r="B11" t="s">
        <v>239</v>
      </c>
      <c r="C11" t="s">
        <v>227</v>
      </c>
      <c r="E11" t="s">
        <v>240</v>
      </c>
      <c r="G11" t="s">
        <v>241</v>
      </c>
      <c r="I11" t="s">
        <v>242</v>
      </c>
      <c r="K11" t="s">
        <v>243</v>
      </c>
      <c r="O11" t="s">
        <v>244</v>
      </c>
      <c r="U11" t="s">
        <v>245</v>
      </c>
      <c r="W11" t="s">
        <v>246</v>
      </c>
      <c r="Y11" t="s">
        <v>219</v>
      </c>
      <c r="AE11" t="s">
        <v>247</v>
      </c>
      <c r="AG11" t="s">
        <v>248</v>
      </c>
    </row>
    <row r="12" spans="1:33" x14ac:dyDescent="0.25">
      <c r="A12" t="s">
        <v>249</v>
      </c>
      <c r="B12" t="s">
        <v>250</v>
      </c>
      <c r="C12" t="s">
        <v>227</v>
      </c>
      <c r="E12" t="s">
        <v>251</v>
      </c>
      <c r="G12" t="s">
        <v>252</v>
      </c>
      <c r="I12" t="s">
        <v>253</v>
      </c>
      <c r="K12" t="s">
        <v>254</v>
      </c>
      <c r="O12" t="s">
        <v>255</v>
      </c>
      <c r="U12" t="s">
        <v>256</v>
      </c>
      <c r="W12" t="s">
        <v>257</v>
      </c>
      <c r="AE12" t="s">
        <v>258</v>
      </c>
      <c r="AG12" t="s">
        <v>259</v>
      </c>
    </row>
    <row r="13" spans="1:33" x14ac:dyDescent="0.25">
      <c r="A13" t="s">
        <v>260</v>
      </c>
      <c r="B13" t="s">
        <v>261</v>
      </c>
      <c r="C13" t="s">
        <v>227</v>
      </c>
      <c r="G13" t="s">
        <v>262</v>
      </c>
      <c r="I13" t="s">
        <v>263</v>
      </c>
      <c r="K13" t="s">
        <v>264</v>
      </c>
      <c r="O13" t="s">
        <v>265</v>
      </c>
      <c r="U13" t="s">
        <v>266</v>
      </c>
      <c r="W13" t="s">
        <v>219</v>
      </c>
      <c r="AE13" t="s">
        <v>240</v>
      </c>
      <c r="AG13" t="s">
        <v>267</v>
      </c>
    </row>
    <row r="14" spans="1:33" x14ac:dyDescent="0.25">
      <c r="A14" t="s">
        <v>268</v>
      </c>
      <c r="B14" t="s">
        <v>269</v>
      </c>
      <c r="C14" t="s">
        <v>227</v>
      </c>
      <c r="G14" t="s">
        <v>240</v>
      </c>
      <c r="I14" t="s">
        <v>270</v>
      </c>
      <c r="K14" t="s">
        <v>251</v>
      </c>
      <c r="U14" t="s">
        <v>271</v>
      </c>
      <c r="W14" t="s">
        <v>240</v>
      </c>
      <c r="AG14" t="s">
        <v>251</v>
      </c>
    </row>
    <row r="15" spans="1:33" x14ac:dyDescent="0.25">
      <c r="A15" t="s">
        <v>272</v>
      </c>
      <c r="B15" t="s">
        <v>273</v>
      </c>
      <c r="C15" t="s">
        <v>274</v>
      </c>
      <c r="I15" t="s">
        <v>257</v>
      </c>
      <c r="K15" t="s">
        <v>240</v>
      </c>
      <c r="U15" s="14" t="s">
        <v>275</v>
      </c>
      <c r="AG15" t="s">
        <v>240</v>
      </c>
    </row>
    <row r="16" spans="1:33" x14ac:dyDescent="0.25">
      <c r="A16" t="s">
        <v>276</v>
      </c>
      <c r="B16" t="s">
        <v>277</v>
      </c>
      <c r="C16" t="s">
        <v>274</v>
      </c>
      <c r="I16" t="s">
        <v>240</v>
      </c>
      <c r="U16" t="s">
        <v>278</v>
      </c>
    </row>
    <row r="17" spans="1:21" x14ac:dyDescent="0.25">
      <c r="A17" t="s">
        <v>279</v>
      </c>
      <c r="B17" t="s">
        <v>280</v>
      </c>
      <c r="C17" t="s">
        <v>281</v>
      </c>
      <c r="U17" t="s">
        <v>282</v>
      </c>
    </row>
    <row r="18" spans="1:21" x14ac:dyDescent="0.25">
      <c r="A18" t="s">
        <v>283</v>
      </c>
      <c r="B18" t="s">
        <v>284</v>
      </c>
      <c r="C18" t="s">
        <v>281</v>
      </c>
      <c r="U18" t="s">
        <v>240</v>
      </c>
    </row>
    <row r="19" spans="1:21" x14ac:dyDescent="0.25">
      <c r="A19" t="s">
        <v>285</v>
      </c>
      <c r="B19" t="s">
        <v>286</v>
      </c>
      <c r="C19" t="s">
        <v>281</v>
      </c>
    </row>
    <row r="20" spans="1:21" x14ac:dyDescent="0.25">
      <c r="A20" t="s">
        <v>287</v>
      </c>
      <c r="B20" t="s">
        <v>288</v>
      </c>
      <c r="C20" t="s">
        <v>281</v>
      </c>
    </row>
    <row r="21" spans="1:21" x14ac:dyDescent="0.25">
      <c r="A21" t="s">
        <v>289</v>
      </c>
      <c r="B21" t="s">
        <v>290</v>
      </c>
      <c r="C21" t="s">
        <v>281</v>
      </c>
    </row>
    <row r="22" spans="1:21" x14ac:dyDescent="0.25">
      <c r="A22" t="s">
        <v>291</v>
      </c>
      <c r="B22" t="s">
        <v>292</v>
      </c>
      <c r="C22" t="s">
        <v>281</v>
      </c>
    </row>
    <row r="23" spans="1:21" x14ac:dyDescent="0.25">
      <c r="A23" t="s">
        <v>293</v>
      </c>
      <c r="B23" t="s">
        <v>294</v>
      </c>
      <c r="C23" t="s">
        <v>281</v>
      </c>
    </row>
    <row r="24" spans="1:21" x14ac:dyDescent="0.25">
      <c r="A24" t="s">
        <v>295</v>
      </c>
      <c r="B24" t="s">
        <v>296</v>
      </c>
      <c r="C24" t="s">
        <v>281</v>
      </c>
    </row>
    <row r="25" spans="1:21" x14ac:dyDescent="0.25">
      <c r="A25" t="s">
        <v>297</v>
      </c>
      <c r="B25" t="s">
        <v>298</v>
      </c>
      <c r="C25" t="s">
        <v>281</v>
      </c>
    </row>
    <row r="26" spans="1:21" x14ac:dyDescent="0.25">
      <c r="A26" t="s">
        <v>299</v>
      </c>
      <c r="B26" t="s">
        <v>300</v>
      </c>
      <c r="C26" t="s">
        <v>281</v>
      </c>
    </row>
    <row r="27" spans="1:21" x14ac:dyDescent="0.25">
      <c r="A27" t="s">
        <v>301</v>
      </c>
      <c r="B27" t="s">
        <v>302</v>
      </c>
      <c r="C27" t="s">
        <v>281</v>
      </c>
    </row>
    <row r="28" spans="1:21" x14ac:dyDescent="0.25">
      <c r="A28" t="s">
        <v>303</v>
      </c>
      <c r="B28" t="s">
        <v>304</v>
      </c>
      <c r="C28" t="s">
        <v>281</v>
      </c>
    </row>
  </sheetData>
  <sheetProtection algorithmName="SHA-512" hashValue="38eU9I18prjoKGe5qaT7oxMADu2xsTXfHq75OHrH7pi3Ar01ncezFbZd6AUfE9tGzTcwiyT4074pE9zhlveFxA==" saltValue="NNb6VeDWxSFvqjKXC2efhQ==" spinCount="100000" sheet="1" objects="1" scenarios="1"/>
  <pageMargins left="0.7" right="0.7" top="0.75" bottom="0.75" header="0.3" footer="0.3"/>
  <pageSetup orientation="portrait" horizontalDpi="90" verticalDpi="90" r:id="rId1"/>
  <tableParts count="1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3d5db56a-5855-4c4a-92ff-ae3d567d2644">
      <Terms xmlns="http://schemas.microsoft.com/office/infopath/2007/PartnerControls"/>
    </lcf76f155ced4ddcb4097134ff3c332f>
    <TypeofDocument xmlns="3d5db56a-5855-4c4a-92ff-ae3d567d2644" xsi:nil="true"/>
    <_ip_UnifiedCompliancePolicyProperties xmlns="http://schemas.microsoft.com/sharepoint/v3" xsi:nil="true"/>
    <TaxCatchAll xmlns="714c761a-0397-4557-a278-b508635eab9d" xsi:nil="true"/>
    <PersonResponsible xmlns="3d5db56a-5855-4c4a-92ff-ae3d567d2644" xsi:nil="true"/>
    <SharedWithUsers xmlns="714c761a-0397-4557-a278-b508635eab9d">
      <UserInfo>
        <DisplayName>Sanderson, Lisabeth</DisplayName>
        <AccountId>100</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33F3F2B815CB444BFE3008BB1866A50" ma:contentTypeVersion="21" ma:contentTypeDescription="Create a new document." ma:contentTypeScope="" ma:versionID="0e986b8d36e3551847622e828ad89075">
  <xsd:schema xmlns:xsd="http://www.w3.org/2001/XMLSchema" xmlns:xs="http://www.w3.org/2001/XMLSchema" xmlns:p="http://schemas.microsoft.com/office/2006/metadata/properties" xmlns:ns1="http://schemas.microsoft.com/sharepoint/v3" xmlns:ns2="3d5db56a-5855-4c4a-92ff-ae3d567d2644" xmlns:ns3="714c761a-0397-4557-a278-b508635eab9d" targetNamespace="http://schemas.microsoft.com/office/2006/metadata/properties" ma:root="true" ma:fieldsID="3d0b2257056aa3741e930713a1642d9e" ns1:_="" ns2:_="" ns3:_="">
    <xsd:import namespace="http://schemas.microsoft.com/sharepoint/v3"/>
    <xsd:import namespace="3d5db56a-5855-4c4a-92ff-ae3d567d2644"/>
    <xsd:import namespace="714c761a-0397-4557-a278-b508635eab9d"/>
    <xsd:element name="properties">
      <xsd:complexType>
        <xsd:sequence>
          <xsd:element name="documentManagement">
            <xsd:complexType>
              <xsd:all>
                <xsd:element ref="ns2:PersonResponsible"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bjectDetectorVersions" minOccurs="0"/>
                <xsd:element ref="ns2:lcf76f155ced4ddcb4097134ff3c332f" minOccurs="0"/>
                <xsd:element ref="ns3:TaxCatchAll" minOccurs="0"/>
                <xsd:element ref="ns2:TypeofDocument"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5db56a-5855-4c4a-92ff-ae3d567d2644" elementFormDefault="qualified">
    <xsd:import namespace="http://schemas.microsoft.com/office/2006/documentManagement/types"/>
    <xsd:import namespace="http://schemas.microsoft.com/office/infopath/2007/PartnerControls"/>
    <xsd:element name="PersonResponsible" ma:index="8" nillable="true" ma:displayName="Person Responsible" ma:description="Person responsible for activity" ma:format="Dropdown" ma:internalName="PersonResponsible">
      <xsd:simpleType>
        <xsd:union memberTypes="dms:Text">
          <xsd:simpleType>
            <xsd:restriction base="dms:Choice">
              <xsd:enumeration value="Choice 1"/>
              <xsd:enumeration value="Choice 2"/>
              <xsd:enumeration value="Choice 3"/>
            </xsd:restriction>
          </xsd:simpleType>
        </xsd:un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b405ef0-1b2e-414d-886f-c62305e76806" ma:termSetId="09814cd3-568e-fe90-9814-8d621ff8fb84" ma:anchorId="fba54fb3-c3e1-fe81-a776-ca4b69148c4d" ma:open="true" ma:isKeyword="false">
      <xsd:complexType>
        <xsd:sequence>
          <xsd:element ref="pc:Terms" minOccurs="0" maxOccurs="1"/>
        </xsd:sequence>
      </xsd:complexType>
    </xsd:element>
    <xsd:element name="TypeofDocument" ma:index="23" nillable="true" ma:displayName="Type of Document" ma:format="Dropdown" ma:internalName="TypeofDocument">
      <xsd:simpleType>
        <xsd:union memberTypes="dms:Text">
          <xsd:simpleType>
            <xsd:restriction base="dms:Choice">
              <xsd:enumeration value="Template"/>
              <xsd:enumeration value="Working Document"/>
              <xsd:enumeration value="Reference"/>
              <xsd:enumeration value="Other"/>
            </xsd:restriction>
          </xsd:simpleType>
        </xsd:unio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14c761a-0397-4557-a278-b508635eab9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cdccedb-5665-4c56-a024-71f6cc529207}" ma:internalName="TaxCatchAll" ma:showField="CatchAllData" ma:web="714c761a-0397-4557-a278-b508635eab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1A4F1D-B1D6-4C56-A77F-BAA3056B65DB}">
  <ds:schemaRefs>
    <ds:schemaRef ds:uri="http://schemas.microsoft.com/office/2006/metadata/properties"/>
    <ds:schemaRef ds:uri="http://schemas.microsoft.com/office/infopath/2007/PartnerControls"/>
    <ds:schemaRef ds:uri="http://schemas.microsoft.com/sharepoint/v3"/>
    <ds:schemaRef ds:uri="3d5db56a-5855-4c4a-92ff-ae3d567d2644"/>
    <ds:schemaRef ds:uri="714c761a-0397-4557-a278-b508635eab9d"/>
  </ds:schemaRefs>
</ds:datastoreItem>
</file>

<file path=customXml/itemProps2.xml><?xml version="1.0" encoding="utf-8"?>
<ds:datastoreItem xmlns:ds="http://schemas.openxmlformats.org/officeDocument/2006/customXml" ds:itemID="{E2499C38-BEDB-4EE9-BC23-4864B47B1D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d5db56a-5855-4c4a-92ff-ae3d567d2644"/>
    <ds:schemaRef ds:uri="714c761a-0397-4557-a278-b508635eab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64ABE6-9307-4315-B460-0C6CE2B4FB99}">
  <ds:schemaRefs>
    <ds:schemaRef ds:uri="http://schemas.microsoft.com/sharepoint/v3/contenttype/forms"/>
  </ds:schemaRefs>
</ds:datastoreItem>
</file>

<file path=docMetadata/LabelInfo.xml><?xml version="1.0" encoding="utf-8"?>
<clbl:labelList xmlns:clbl="http://schemas.microsoft.com/office/2020/mipLabelMetadata">
  <clbl:label id="{20b4933b-baad-433c-9c02-70edcc7559c6}" enabled="0" method="" siteId="{20b4933b-baad-433c-9c02-70edcc7559c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Performance</vt:lpstr>
      <vt:lpstr>Instructions</vt:lpstr>
      <vt:lpstr>SFY26 Number Served</vt:lpstr>
      <vt:lpstr>SFY26 Reporting</vt:lpstr>
      <vt:lpstr>Narrative</vt:lpstr>
      <vt:lpstr>Lookups</vt:lpstr>
      <vt:lpstr>luDOC</vt:lpstr>
      <vt:lpstr>SFY</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DSU Recovery Housing FY26 Data Collection Tool</dc:title>
  <dc:subject/>
  <dc:creator>Vermont Department of Health</dc:creator>
  <cp:keywords/>
  <dc:description/>
  <cp:lastModifiedBy>Winkleman, Emily (she/her/hers)</cp:lastModifiedBy>
  <cp:revision/>
  <dcterms:created xsi:type="dcterms:W3CDTF">2023-12-20T15:09:44Z</dcterms:created>
  <dcterms:modified xsi:type="dcterms:W3CDTF">2025-09-09T12:03:46Z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0x010100633F3F2B815CB444BFE3008BB1866A50</vt:lpwstr>
  </property>
  <property fmtid="{D5CDD505-2E9C-101B-9397-08002B2CF9AE}" pid="3" name="MediaServiceImageTags">
    <vt:lpwstr/>
  </property>
</Properties>
</file>